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ониторинг" sheetId="1" r:id="rId1"/>
  </sheets>
  <calcPr calcId="124519"/>
</workbook>
</file>

<file path=xl/calcChain.xml><?xml version="1.0" encoding="utf-8"?>
<calcChain xmlns="http://schemas.openxmlformats.org/spreadsheetml/2006/main">
  <c r="D149" i="1"/>
  <c r="D101"/>
  <c r="D100"/>
  <c r="D143"/>
  <c r="D131"/>
  <c r="D114"/>
  <c r="D113"/>
  <c r="D124"/>
  <c r="D122"/>
  <c r="D121"/>
  <c r="D119"/>
  <c r="D118"/>
  <c r="D117"/>
  <c r="D111"/>
  <c r="D110"/>
  <c r="D107"/>
  <c r="D106"/>
  <c r="D105"/>
  <c r="D104"/>
  <c r="D178"/>
  <c r="D10"/>
  <c r="D137"/>
  <c r="D136"/>
  <c r="D98"/>
  <c r="D97"/>
  <c r="D11"/>
  <c r="D7"/>
  <c r="C149"/>
  <c r="C191"/>
  <c r="C190"/>
  <c r="C189"/>
  <c r="C188"/>
  <c r="C184"/>
  <c r="C176"/>
  <c r="C153"/>
  <c r="C151"/>
  <c r="C152"/>
  <c r="C143"/>
  <c r="C101"/>
  <c r="C100"/>
  <c r="C9"/>
  <c r="C126"/>
  <c r="C207"/>
  <c r="C178"/>
  <c r="C10"/>
  <c r="C137" l="1"/>
  <c r="C136"/>
  <c r="C124"/>
  <c r="C123"/>
  <c r="C122"/>
  <c r="C121"/>
  <c r="C119"/>
  <c r="C118"/>
  <c r="C117"/>
  <c r="C111"/>
  <c r="C110"/>
  <c r="C107"/>
  <c r="C108"/>
  <c r="C106"/>
  <c r="C104"/>
  <c r="C97"/>
  <c r="C7"/>
</calcChain>
</file>

<file path=xl/sharedStrings.xml><?xml version="1.0" encoding="utf-8"?>
<sst xmlns="http://schemas.openxmlformats.org/spreadsheetml/2006/main" count="333" uniqueCount="244">
  <si>
    <t>№п/п</t>
  </si>
  <si>
    <t xml:space="preserve">Уровень доступности начального общего образования </t>
  </si>
  <si>
    <t>Удельный вес численности учащихся общеобразовательных организаций, обучающихся в соответствии с федеральным государственным образовательным стандартом, в общей численности учащихся общеобразовательных организаций (процент)</t>
  </si>
  <si>
    <t>Удельный вес численности лиц, занимающихся во вторую смену, в общей численности учащихся общеобразовательных организаций (процент)</t>
  </si>
  <si>
    <t>Удовлетворенность родителей качеством образования, которое предоставляет ОУ (процент)</t>
  </si>
  <si>
    <t>Удельный вес численности детей с ограниченными возможностями здоровья, обучающихся в классах, не являющихся специальными (коррекционными), в общей численности детей с ограниченными возможностями здоровья, обучающихся в общеобразовательных организациях (процент)</t>
  </si>
  <si>
    <t>Удельный вес численности детей-инвалидов, обучающихся в классах, не являющихся специальными (коррекционными), общеобразовательных организаций, в общей численности детей-инвалидов (процент)</t>
  </si>
  <si>
    <t>Результаты аттестации лиц, обучающихся по образовательным программам начального общего образования</t>
  </si>
  <si>
    <t>предметные результаты (процент)</t>
  </si>
  <si>
    <t>метапредметные результаты (процент)</t>
  </si>
  <si>
    <t>промежуточная аттестация обучающихся 2-3 классов:</t>
  </si>
  <si>
    <t>Кадровое обеспечение в части реализации основных общеобразовательных программ, а также оценка уровня заработной платы педагогических работников</t>
  </si>
  <si>
    <t>Численность учащихся в расчете на 1 педагогического работника (человек)</t>
  </si>
  <si>
    <t>Удельный вес численности учителей в возрасте до 35 лет в общей численности учителей общеобразовательных организаций (процент)</t>
  </si>
  <si>
    <t xml:space="preserve">Отношение среднемесячной заработной платы педагогических работников к среднемесячной заработной плате в Республике Саха (Якутия): </t>
  </si>
  <si>
    <t>из них учителей (процент)</t>
  </si>
  <si>
    <t xml:space="preserve">Профессиональная компетентность педагогов </t>
  </si>
  <si>
    <t>высшая (процент)</t>
  </si>
  <si>
    <t>первая (процент)</t>
  </si>
  <si>
    <t>вторая (процент)</t>
  </si>
  <si>
    <t>СЗД (процент)</t>
  </si>
  <si>
    <t>отношение к инновационной работе:</t>
  </si>
  <si>
    <t>применение (процент)</t>
  </si>
  <si>
    <t>изучение (процент)</t>
  </si>
  <si>
    <t>отсутствие интереса (процент)</t>
  </si>
  <si>
    <t>использование современных образовательных технологий:</t>
  </si>
  <si>
    <t>развивающее обучение (процент)</t>
  </si>
  <si>
    <t>КСО (процент)</t>
  </si>
  <si>
    <t>исследовательские и проектные технологии (процент)</t>
  </si>
  <si>
    <t>технология использования в обучении игровых методов (процент)</t>
  </si>
  <si>
    <t>информационно-коммуникационные технологии (процент)</t>
  </si>
  <si>
    <t>система инновационной оценки «Портфолио» (процент)</t>
  </si>
  <si>
    <t>технологии дистанционного обучения (процент)</t>
  </si>
  <si>
    <t>разноуровневое обучение (процент)</t>
  </si>
  <si>
    <t>отношение и готовность к повышению педагогического мастерства:</t>
  </si>
  <si>
    <t xml:space="preserve"> прохождение курсов (процент)</t>
  </si>
  <si>
    <t xml:space="preserve"> участие в работе методических объединений (процент)</t>
  </si>
  <si>
    <t>образовательные достижения обучающихся:</t>
  </si>
  <si>
    <t>победители олимпиад, конкурсов (количество)</t>
  </si>
  <si>
    <t>с одной «3»</t>
  </si>
  <si>
    <t>с одной «4»</t>
  </si>
  <si>
    <t>Школьного уровня</t>
  </si>
  <si>
    <t>Муниципального</t>
  </si>
  <si>
    <t>Республиканского</t>
  </si>
  <si>
    <t>Сохранение контингента</t>
  </si>
  <si>
    <t>наличие и реализация договора, а также совместного плана работы школы и ДОУ</t>
  </si>
  <si>
    <t>расширение образовательных услуг, организация внеурочного времени обучающихся</t>
  </si>
  <si>
    <t>Система дополнительного образования</t>
  </si>
  <si>
    <t>степень соответствия  количества и качества дополнительных образовательных услуг запросам родителей  и обучающихся (удовлетворенность родителей), процент</t>
  </si>
  <si>
    <t>результативность предоставляемых образовательных услуг (наличие победителей олимпиад, конкурсов, соревнований, фестивалей и т.д.)</t>
  </si>
  <si>
    <t>муниципального уровня</t>
  </si>
  <si>
    <t>республиканского уровня</t>
  </si>
  <si>
    <t>российского уровня (количество)</t>
  </si>
  <si>
    <t>Охват детей дополнительными общеобразовательными программами (удельный вес численности детей, получающих услуги дополнительного образования). процент</t>
  </si>
  <si>
    <t>Удельный вес численности детей, обучающихся в организациях, реализующих дополнительные общеобразовательные программы различных видов, в общей численности детей, обучающихся в организациях, реализующих дополнительные общеобразовательные программы). процент</t>
  </si>
  <si>
    <t xml:space="preserve">Результаты занятий детей (оценка удельного веса родителей  обучающихся, отметивших различные результаты обучения их детей): </t>
  </si>
  <si>
    <t xml:space="preserve">     приобретение  актуальных  знаний,  умений,     практических навыков обучающимися (процент)</t>
  </si>
  <si>
    <t xml:space="preserve">    выявление    и    развитие    таланта    и     способностей обучающихся (процент)</t>
  </si>
  <si>
    <t xml:space="preserve">    улучшение   знаний   в    рамках  школьной     программы обучающимися (процент) </t>
  </si>
  <si>
    <t>Состояние здоровья лиц, обучающихся по основным общеобразовательным программам, здоровьесберегающие условия, условия организации физкультурно-оздоровительной и спортивной работы в части реализации основных общеобразовательных программ</t>
  </si>
  <si>
    <t>наличие медицинского кабинета и его оснащенность в соответствии с современными требованиями</t>
  </si>
  <si>
    <t>регулярность и качество проведения санитарно-эпидемиологических   мероприятий, углубленных медицинских осмотров</t>
  </si>
  <si>
    <t>оценка заболеваемости обучающихся, педагогических и других   работников</t>
  </si>
  <si>
    <t>оценка состояния физкультурно-оздоровительной работы     (распределение школьников по уровню физического развития,       группам риска, группам здоровья, группам физической культуры)</t>
  </si>
  <si>
    <t>Удельный вес лиц, обеспеченных горячим питанием, в общей численности обучающихся общеобразовательных организаций (процент)</t>
  </si>
  <si>
    <t>мониторинг организации питания в школе (удовлетворенность обучающихся и родителей)</t>
  </si>
  <si>
    <t>Наличие логопедического пункта</t>
  </si>
  <si>
    <t>Удельный вес обучающихся, получающих логопедическую помощь (процент)</t>
  </si>
  <si>
    <t>Наличие спортивного зала</t>
  </si>
  <si>
    <t>Качество воспитательной работы</t>
  </si>
  <si>
    <t>наличие детского самоуправления, его соответствие различным направлениям детской самодеятельности</t>
  </si>
  <si>
    <t>преемственность воспитания на уроке, вне урока, в окружающем социуме</t>
  </si>
  <si>
    <t>наличие системы стимулирования участников воспитательного процесса</t>
  </si>
  <si>
    <t>Материально-техническое и информационное обеспечение</t>
  </si>
  <si>
    <t>Общая площадь всех помещений общеобразовательных организаций в расчете на одного учащегося (квадратный метр)</t>
  </si>
  <si>
    <t>5,5 кв м</t>
  </si>
  <si>
    <t xml:space="preserve">функционирование: </t>
  </si>
  <si>
    <t xml:space="preserve">     водопровода</t>
  </si>
  <si>
    <t xml:space="preserve">    центрального отопления</t>
  </si>
  <si>
    <t xml:space="preserve">    канализации </t>
  </si>
  <si>
    <t xml:space="preserve">    имеющих доступ к Интернету (единица)</t>
  </si>
  <si>
    <t>скорость подключения к сети Интернет:</t>
  </si>
  <si>
    <t>фактическая</t>
  </si>
  <si>
    <t>260 Кб/с</t>
  </si>
  <si>
    <t>128 Кб/с</t>
  </si>
  <si>
    <t>наличие и достаточность мультимедийной техники:</t>
  </si>
  <si>
    <t>проектор (процент)</t>
  </si>
  <si>
    <t>обеспеченность методической и учебной литературой (процент)</t>
  </si>
  <si>
    <t>Создание безопасных условий при организации образовательного процесса в общеобразовательных организациях</t>
  </si>
  <si>
    <t>Наличие и исправность пожарных кранов и рукавов</t>
  </si>
  <si>
    <t>Наличие  и исправность дымовых извещателей</t>
  </si>
  <si>
    <t>Наличие и исправность  «тревожной кнопки"</t>
  </si>
  <si>
    <t>Наличие охраны</t>
  </si>
  <si>
    <t>Наличие и исправность системы видеонаблюдения</t>
  </si>
  <si>
    <t>Финансово-экономическая деятельность</t>
  </si>
  <si>
    <t>оценка управленческих решений, принятых  по  актам проверок  и обследований  финансово-хозяйственной деятельности ОУ вышестоящими и другими организациями</t>
  </si>
  <si>
    <t>Общий объем финансовых средств, поступивших в ОУ, в расчете на одного учащегося (тысяча рублей)</t>
  </si>
  <si>
    <t>Удельный вес финансовых средств от приносящей доход деятельности в общем объеме финансовых средств ОУ (процент)</t>
  </si>
  <si>
    <t>2013-2014</t>
  </si>
  <si>
    <t>педагогических работников – всего (процент)</t>
  </si>
  <si>
    <t>квалификационные категории педработников:</t>
  </si>
  <si>
    <t>нет</t>
  </si>
  <si>
    <t>да</t>
  </si>
  <si>
    <t>Число персональных компьютеров</t>
  </si>
  <si>
    <t xml:space="preserve">     из них используемых в учебных целях (единица)</t>
  </si>
  <si>
    <t>по договору</t>
  </si>
  <si>
    <t>интерактивные доски</t>
  </si>
  <si>
    <t>да/да</t>
  </si>
  <si>
    <t>2014-2015</t>
  </si>
  <si>
    <t>2015-2016</t>
  </si>
  <si>
    <t>2016-2017</t>
  </si>
  <si>
    <t>2017-2018</t>
  </si>
  <si>
    <t xml:space="preserve">итоговая аттестация выпускников 4-х классов:                                                   </t>
  </si>
  <si>
    <t>математика</t>
  </si>
  <si>
    <t>русский язык</t>
  </si>
  <si>
    <t>литературное чтение</t>
  </si>
  <si>
    <t>родной язык</t>
  </si>
  <si>
    <t>родная литература</t>
  </si>
  <si>
    <t>английский язык</t>
  </si>
  <si>
    <t>окружающий мир</t>
  </si>
  <si>
    <t>целеполагание</t>
  </si>
  <si>
    <t>контроль</t>
  </si>
  <si>
    <t>оценка</t>
  </si>
  <si>
    <t>учебные действия</t>
  </si>
  <si>
    <t>познавательный интерес (уровни с 1 до 6)</t>
  </si>
  <si>
    <t>имеется</t>
  </si>
  <si>
    <t>120 часов ВУД</t>
  </si>
  <si>
    <t>Участие в профессиональных конкурсах (процент):</t>
  </si>
  <si>
    <t>1 уровень - 0                 2 уров - 7,7                      3 уров  - 13,5                                    4 уров - 25                                        5 уров - 30,8                                            6 уров - 23,1</t>
  </si>
  <si>
    <t>1 уров - 3,8                 2 уров - 21,2                      3 уров  - 21,2                                    4 уров - 40,4                                        5 уров - 13,5                                            6 уров - 0</t>
  </si>
  <si>
    <t>1 уров - 1,9                 2 уров - 11,5                      3 уров  - 13,5                                    4 уров - 19,2                                        5 уров - 25                                            6 уров - 28,8</t>
  </si>
  <si>
    <t>1 уров - 0                 2 уров - 0                      3 уров  - 11,5                                    4 уров - 13,5                                        5 уров - 40,4                                            6 уров - 34,6</t>
  </si>
  <si>
    <t>1 уров - 0                 2 уров - 9,6                      3 уров  - 13,5                                    4 уров - 57,7                                        5 уров - 19,2                                            6 уров - 0</t>
  </si>
  <si>
    <t>оценка содержания деятельности в соответствии с интересами и потребностями обучающихся (удовлетворительно/неудовлетворительно)</t>
  </si>
  <si>
    <t>удовлетв.</t>
  </si>
  <si>
    <t>оценка объективности и открытости введения новой системы оплаты труда (удовлетворительно/неудовлетворительно)</t>
  </si>
  <si>
    <t>анализ штатного расписания (соответствует полностью, в основном, не соответствует)</t>
  </si>
  <si>
    <t>соотв в основном</t>
  </si>
  <si>
    <t>1 уров - 7,7                 2 уров - 19,7                      3 уров  - 12,0                                    4 уров - 25,6                                        5 уров - 26,5                                            6 уров - 8,5</t>
  </si>
  <si>
    <t>1 уров - 15,2                 2 уров - 27,7                      3 уров  - 20,5                                    4 уров - 12,5                                        5 уров - 13,4                                            6 уров - 10,7</t>
  </si>
  <si>
    <t>1 уров - 18,3                 2 уров - 25,2                      3 уров  - 16,5                                    4 уров - 20,0                                        5 уров - 10,4                                            6 уров - 9,6</t>
  </si>
  <si>
    <t>1 уров - 10,5                 2 уров - 7,9                      3 уров  - 28,9                                    4 уров - 12,3                                        5 уров - 16,7                                            6 уров - 23,7</t>
  </si>
  <si>
    <t>1 уров - 13,0                 2 уров - 34,8                      3 уров  - 8,7                                    4 уров - 16,5                                        5 уров - 22,3                                            6 уров - 4,3</t>
  </si>
  <si>
    <t>успеваемость (процент)</t>
  </si>
  <si>
    <t>качество обученности (процент)</t>
  </si>
  <si>
    <t>обучающиеся на "4" и "5" (количество)</t>
  </si>
  <si>
    <t>обчающиеся на "5" (количество)</t>
  </si>
  <si>
    <t>удовлетворенность обучающихся и родителей воспитательным процессом</t>
  </si>
  <si>
    <t>педработники (количество фактов заболеваемости/количество дней по болезни)</t>
  </si>
  <si>
    <t>другие работники (количество фактов заболеваемости/количество дней по болезни)</t>
  </si>
  <si>
    <t>24/537</t>
  </si>
  <si>
    <t>6//56</t>
  </si>
  <si>
    <t>Д1 - 23               Д2 - 205                  Д3 - 16             Д4 - 3</t>
  </si>
  <si>
    <t xml:space="preserve">результативность и участие в предметных  олимпиадах  (количество участия/количество призеров)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</si>
  <si>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российских</t>
  </si>
  <si>
    <t>муниципальных</t>
  </si>
  <si>
    <t xml:space="preserve">республиканских </t>
  </si>
  <si>
    <t>20//6</t>
  </si>
  <si>
    <t>60/0</t>
  </si>
  <si>
    <t>109/14</t>
  </si>
  <si>
    <t>средний</t>
  </si>
  <si>
    <t>высокий</t>
  </si>
  <si>
    <t>уровень воспитанности обучающихся</t>
  </si>
  <si>
    <t>низкий</t>
  </si>
  <si>
    <t>Уровень адаптации учащихся 1 классов (процент, осень/весна)</t>
  </si>
  <si>
    <t>критический</t>
  </si>
  <si>
    <t>3,5/1,7</t>
  </si>
  <si>
    <t>8,9/5,2</t>
  </si>
  <si>
    <t>17,8/24,6</t>
  </si>
  <si>
    <t>69,8/68,5</t>
  </si>
  <si>
    <t>резерв на повышение качества обученности (количество):</t>
  </si>
  <si>
    <t>ниже среднего</t>
  </si>
  <si>
    <t>выше среднего</t>
  </si>
  <si>
    <t>болезни ЖКТ</t>
  </si>
  <si>
    <t>болезни органов дыхания</t>
  </si>
  <si>
    <t>болезни ССС</t>
  </si>
  <si>
    <t>болезни нервной системы</t>
  </si>
  <si>
    <t>кожные заболевания</t>
  </si>
  <si>
    <t>глазные болезни</t>
  </si>
  <si>
    <t>хирургические</t>
  </si>
  <si>
    <t>стоматологические</t>
  </si>
  <si>
    <t>лор болезни</t>
  </si>
  <si>
    <t>болезни мочеполовой системы</t>
  </si>
  <si>
    <t>ОРВИ</t>
  </si>
  <si>
    <t>инфекционные (ветр.)</t>
  </si>
  <si>
    <t>паразитарные (гельминт.)</t>
  </si>
  <si>
    <t>обучающиеся (количество фактов заболеваемости/процент)</t>
  </si>
  <si>
    <t>16/7,8</t>
  </si>
  <si>
    <t>88/42,7</t>
  </si>
  <si>
    <t>3/1,5</t>
  </si>
  <si>
    <t>11/5,3</t>
  </si>
  <si>
    <t>8/3,9</t>
  </si>
  <si>
    <t>27/13,1</t>
  </si>
  <si>
    <t>4/1,9</t>
  </si>
  <si>
    <t>19/9,2</t>
  </si>
  <si>
    <t>6/2,9</t>
  </si>
  <si>
    <t>2/1,0</t>
  </si>
  <si>
    <t>показатели и критерии</t>
  </si>
  <si>
    <t>МБОУ "НАМСКАЯ НАЧАЛЬНАЯ ОБЩЕОБРАЗОВАТЕЛЬНАЯ ШКОЛА МО "НАМСКИЙ УЛУС" РС(Я)"</t>
  </si>
  <si>
    <t>ИТОГИ САМООБСЛЕДОВАНИЯ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</si>
  <si>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</si>
  <si>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Уровень готовности к обучению  учащихся 1 классов (процент)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</si>
  <si>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Здоровье и двигательная активность</t>
  </si>
  <si>
    <t>Умственные способности (сенсорные и интеллектуальные)</t>
  </si>
  <si>
    <t>Творческие способности</t>
  </si>
  <si>
    <t>Коммуникативные срособности</t>
  </si>
  <si>
    <t>Регуляторные способности</t>
  </si>
  <si>
    <t>Способность к построению речевого высказывания</t>
  </si>
  <si>
    <t>Осведомленность в основных областях знаний</t>
  </si>
  <si>
    <t>Игровая деятельность</t>
  </si>
  <si>
    <t>Продуктивная, изобразительная деятельность</t>
  </si>
  <si>
    <t>Продуктивная деятельность, конструирование</t>
  </si>
  <si>
    <t>110 часов ВУД</t>
  </si>
  <si>
    <t>0/</t>
  </si>
  <si>
    <t>8/</t>
  </si>
  <si>
    <t>21/</t>
  </si>
  <si>
    <t>71/</t>
  </si>
  <si>
    <t>23/9,6</t>
  </si>
  <si>
    <t>72/30</t>
  </si>
  <si>
    <t>3/1,2</t>
  </si>
  <si>
    <t>6/2,5</t>
  </si>
  <si>
    <t>1/0,4</t>
  </si>
  <si>
    <t>7/2,9</t>
  </si>
  <si>
    <t>15/6,2</t>
  </si>
  <si>
    <t>2/0,8</t>
  </si>
  <si>
    <t>22/9,2</t>
  </si>
  <si>
    <t>Д1 - 62               Д2 - 145                  Д3 - 14             Д4 - 4</t>
  </si>
  <si>
    <t>1024 кб/с</t>
  </si>
  <si>
    <t>512 КБ/с</t>
  </si>
  <si>
    <t>20/221</t>
  </si>
  <si>
    <t>13/114</t>
  </si>
  <si>
    <t>1 уровень - 0                 2 уров - 3,2                      3 уров  - 3,2                                    4 уров - 24,2                                        5 уров - 45,2                                            6 уров - 24,2</t>
  </si>
  <si>
    <t>1 уровень - 0                 2 уров - 8,1                      3 уров  - 17,7                                    4 уров - 33,9                                        5 уров - 21                                            6 уров - 19,4</t>
  </si>
  <si>
    <t>1 уров - 1,6                 2 уров - 11,3                      3 уров  - 22,6                                    4 уров - 22,6                                        5 уров - 32,3                                            6 уров - 9,7</t>
  </si>
  <si>
    <t>1 уровень - 0                 2 уров - 3,2                      3 уров  - 12,9                                    4 уров - 30,6                                        5 уров - 24,2                                            6 уров - 29</t>
  </si>
  <si>
    <t>1 уровень - 0                 2 уров - 8,1                      3 уров  - 14,5                                    4 уров - 27,4                                        5 уров - 32,3                                            6 уров - 17,7</t>
  </si>
  <si>
    <t>1 уров - 5,3                 2 уров - 16,8                      3 уров  - 16,8                                    4 уров - 28,4                                        5 уров - 18,9                                            6 уров - 13,7</t>
  </si>
  <si>
    <t>1 уров - 11,6                 2 уров - 34,7                      3 уров  - 15,8                                    4 уров - 18,9                                        5 уров - 9,5                                            6 уров - 9,5</t>
  </si>
  <si>
    <t>1 уров - 9,5                 2 уров - 21,1                      3 уров  - 33,7                                    4 уров - 21,1                                        5 уров - 5,3                                            6 уров - 9,5</t>
  </si>
  <si>
    <t>1 уров - 3,2                 2 уров - 38,9                      3 уров  - 23,2                                    4 уров - 23,2                                        5 уров - 11,6                                            6 уров - 0</t>
  </si>
  <si>
    <t>1 уров - 7,4                 2 уров - 28,4                      3 уров  - 9,6                                    4 уров - 36,8                                        5 уров - 12,6                                            6 уров - 5,3</t>
  </si>
  <si>
    <t>30//9</t>
  </si>
  <si>
    <t>68//0</t>
  </si>
  <si>
    <t>128//0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</si>
</sst>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%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164" fontId="1" fillId="0" borderId="4" xfId="0" applyNumberFormat="1" applyFont="1" applyBorder="1" applyAlignment="1">
      <alignment horizontal="center" vertical="top" wrapText="1"/>
    </xf>
    <xf numFmtId="9" fontId="1" fillId="0" borderId="5" xfId="0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justify" vertical="top" wrapText="1"/>
    </xf>
    <xf numFmtId="0" fontId="4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10" xfId="0" applyBorder="1"/>
    <xf numFmtId="0" fontId="2" fillId="0" borderId="6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0" borderId="16" xfId="0" applyFont="1" applyBorder="1" applyAlignment="1">
      <alignment horizontal="justify" vertical="top" wrapText="1"/>
    </xf>
    <xf numFmtId="164" fontId="1" fillId="0" borderId="17" xfId="0" applyNumberFormat="1" applyFont="1" applyBorder="1" applyAlignment="1">
      <alignment horizontal="center" vertical="top" wrapText="1"/>
    </xf>
    <xf numFmtId="0" fontId="0" fillId="0" borderId="17" xfId="0" applyBorder="1"/>
    <xf numFmtId="0" fontId="1" fillId="0" borderId="16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righ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righ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0" borderId="16" xfId="0" applyBorder="1"/>
    <xf numFmtId="0" fontId="0" fillId="0" borderId="8" xfId="0" applyBorder="1"/>
    <xf numFmtId="0" fontId="0" fillId="0" borderId="9" xfId="0" applyBorder="1"/>
    <xf numFmtId="0" fontId="0" fillId="0" borderId="18" xfId="0" applyBorder="1"/>
    <xf numFmtId="0" fontId="2" fillId="0" borderId="19" xfId="0" applyFont="1" applyBorder="1" applyAlignment="1">
      <alignment vertical="top" wrapText="1"/>
    </xf>
    <xf numFmtId="0" fontId="4" fillId="0" borderId="8" xfId="0" applyFont="1" applyBorder="1" applyAlignment="1">
      <alignment horizontal="justify" vertical="top" wrapText="1"/>
    </xf>
    <xf numFmtId="1" fontId="1" fillId="0" borderId="3" xfId="0" applyNumberFormat="1" applyFont="1" applyBorder="1" applyAlignment="1">
      <alignment horizontal="center" vertical="top" wrapText="1"/>
    </xf>
    <xf numFmtId="165" fontId="1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9" fontId="1" fillId="0" borderId="4" xfId="0" applyNumberFormat="1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center" vertical="top" wrapText="1"/>
    </xf>
    <xf numFmtId="17" fontId="1" fillId="0" borderId="4" xfId="0" applyNumberFormat="1" applyFont="1" applyBorder="1" applyAlignment="1">
      <alignment horizontal="center" vertical="top" wrapText="1"/>
    </xf>
    <xf numFmtId="0" fontId="0" fillId="0" borderId="12" xfId="0" applyBorder="1"/>
    <xf numFmtId="0" fontId="1" fillId="0" borderId="12" xfId="0" applyFont="1" applyBorder="1" applyAlignment="1">
      <alignment horizontal="justify" vertical="top" wrapText="1"/>
    </xf>
    <xf numFmtId="0" fontId="1" fillId="0" borderId="9" xfId="0" applyFont="1" applyBorder="1" applyAlignment="1">
      <alignment horizontal="justify" vertical="top" wrapText="1"/>
    </xf>
    <xf numFmtId="9" fontId="1" fillId="0" borderId="3" xfId="0" applyNumberFormat="1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9" fontId="1" fillId="0" borderId="21" xfId="0" applyNumberFormat="1" applyFont="1" applyBorder="1" applyAlignment="1">
      <alignment horizontal="center" vertical="top" wrapText="1"/>
    </xf>
    <xf numFmtId="0" fontId="0" fillId="0" borderId="20" xfId="0" applyBorder="1"/>
    <xf numFmtId="0" fontId="0" fillId="0" borderId="21" xfId="0" applyBorder="1"/>
    <xf numFmtId="0" fontId="4" fillId="0" borderId="9" xfId="0" applyFont="1" applyBorder="1" applyAlignment="1">
      <alignment horizontal="justify" vertical="top" wrapText="1"/>
    </xf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164" fontId="1" fillId="0" borderId="17" xfId="0" applyNumberFormat="1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left" vertical="top" wrapText="1"/>
    </xf>
    <xf numFmtId="16" fontId="1" fillId="0" borderId="10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5" xfId="0" applyFont="1" applyBorder="1" applyAlignment="1">
      <alignment horizontal="right" vertical="top" wrapText="1"/>
    </xf>
    <xf numFmtId="0" fontId="1" fillId="0" borderId="4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64" fontId="1" fillId="0" borderId="16" xfId="0" applyNumberFormat="1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16" xfId="0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16" fontId="1" fillId="0" borderId="8" xfId="0" applyNumberFormat="1" applyFont="1" applyBorder="1" applyAlignment="1">
      <alignment horizontal="center" vertical="top"/>
    </xf>
    <xf numFmtId="9" fontId="1" fillId="0" borderId="12" xfId="0" applyNumberFormat="1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164" fontId="0" fillId="0" borderId="0" xfId="0" applyNumberFormat="1"/>
    <xf numFmtId="16" fontId="1" fillId="0" borderId="4" xfId="0" applyNumberFormat="1" applyFont="1" applyBorder="1" applyAlignment="1">
      <alignment horizontal="center" vertical="top"/>
    </xf>
    <xf numFmtId="0" fontId="4" fillId="0" borderId="16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20"/>
  <sheetViews>
    <sheetView tabSelected="1" zoomScale="90" zoomScaleNormal="90" workbookViewId="0">
      <selection activeCell="E149" sqref="E149:F149"/>
    </sheetView>
  </sheetViews>
  <sheetFormatPr defaultRowHeight="15.75"/>
  <cols>
    <col min="1" max="1" width="5.85546875" customWidth="1"/>
    <col min="2" max="2" width="75.7109375" customWidth="1"/>
    <col min="3" max="3" width="14.7109375" style="1" customWidth="1"/>
    <col min="4" max="7" width="14.7109375" customWidth="1"/>
  </cols>
  <sheetData>
    <row r="2" spans="1:11" ht="15.75" customHeight="1">
      <c r="A2" s="96" t="s">
        <v>199</v>
      </c>
      <c r="B2" s="96"/>
      <c r="C2" s="96"/>
      <c r="D2" s="96"/>
      <c r="E2" s="96"/>
      <c r="F2" s="96"/>
      <c r="G2" s="96"/>
    </row>
    <row r="3" spans="1:11" ht="15.75" customHeight="1">
      <c r="A3" s="96" t="s">
        <v>198</v>
      </c>
      <c r="B3" s="96"/>
      <c r="C3" s="96"/>
      <c r="D3" s="96"/>
      <c r="E3" s="96"/>
      <c r="F3" s="96"/>
      <c r="G3" s="96"/>
    </row>
    <row r="4" spans="1:11" ht="16.5" thickBot="1"/>
    <row r="5" spans="1:11" ht="32.25" thickBot="1">
      <c r="A5" s="13" t="s">
        <v>0</v>
      </c>
      <c r="B5" s="14" t="s">
        <v>197</v>
      </c>
      <c r="C5" s="15" t="s">
        <v>98</v>
      </c>
      <c r="D5" s="16" t="s">
        <v>108</v>
      </c>
      <c r="E5" s="17" t="s">
        <v>109</v>
      </c>
      <c r="F5" s="17" t="s">
        <v>110</v>
      </c>
      <c r="G5" s="17" t="s">
        <v>111</v>
      </c>
    </row>
    <row r="6" spans="1:11" ht="25.5" customHeight="1" thickBot="1">
      <c r="A6" s="97">
        <v>1</v>
      </c>
      <c r="B6" s="93" t="s">
        <v>1</v>
      </c>
      <c r="C6" s="94"/>
      <c r="D6" s="94"/>
      <c r="E6" s="94"/>
      <c r="F6" s="94"/>
      <c r="G6" s="95"/>
    </row>
    <row r="7" spans="1:11" ht="66" customHeight="1">
      <c r="A7" s="98"/>
      <c r="B7" s="18" t="s">
        <v>2</v>
      </c>
      <c r="C7" s="19">
        <f>241/247*100</f>
        <v>97.570850202429142</v>
      </c>
      <c r="D7" s="59">
        <f>232/239*100</f>
        <v>97.071129707112974</v>
      </c>
      <c r="E7" s="56"/>
      <c r="F7" s="56"/>
      <c r="G7" s="56"/>
    </row>
    <row r="8" spans="1:11" ht="36" customHeight="1">
      <c r="A8" s="98"/>
      <c r="B8" s="6" t="s">
        <v>3</v>
      </c>
      <c r="C8" s="3">
        <v>0</v>
      </c>
      <c r="D8" s="75">
        <v>0</v>
      </c>
      <c r="E8" s="57"/>
      <c r="F8" s="57"/>
      <c r="G8" s="57"/>
    </row>
    <row r="9" spans="1:11" ht="36.75" customHeight="1">
      <c r="A9" s="98"/>
      <c r="B9" s="7" t="s">
        <v>4</v>
      </c>
      <c r="C9" s="4">
        <f>11/16*100</f>
        <v>68.75</v>
      </c>
      <c r="D9" s="75">
        <v>86.4</v>
      </c>
      <c r="E9" s="57"/>
      <c r="F9" s="57"/>
      <c r="G9" s="57"/>
    </row>
    <row r="10" spans="1:11" ht="80.25" customHeight="1">
      <c r="A10" s="98"/>
      <c r="B10" s="7" t="s">
        <v>5</v>
      </c>
      <c r="C10" s="3">
        <f>19/25*100</f>
        <v>76</v>
      </c>
      <c r="D10" s="83">
        <f>27/34*100</f>
        <v>79.411764705882348</v>
      </c>
      <c r="E10" s="57"/>
      <c r="F10" s="57"/>
      <c r="G10" s="57"/>
    </row>
    <row r="11" spans="1:11" ht="52.5" customHeight="1" thickBot="1">
      <c r="A11" s="99"/>
      <c r="B11" s="8" t="s">
        <v>6</v>
      </c>
      <c r="C11" s="5">
        <v>1</v>
      </c>
      <c r="D11" s="76">
        <f>3/4*100</f>
        <v>75</v>
      </c>
      <c r="E11" s="58"/>
      <c r="F11" s="58"/>
      <c r="G11" s="58"/>
    </row>
    <row r="12" spans="1:11" ht="24.75" customHeight="1" thickBot="1">
      <c r="A12" s="90">
        <v>2</v>
      </c>
      <c r="B12" s="93" t="s">
        <v>7</v>
      </c>
      <c r="C12" s="94"/>
      <c r="D12" s="94"/>
      <c r="E12" s="94"/>
      <c r="F12" s="94"/>
      <c r="G12" s="95"/>
    </row>
    <row r="13" spans="1:11" ht="21" customHeight="1">
      <c r="A13" s="100"/>
      <c r="B13" s="68" t="s">
        <v>143</v>
      </c>
      <c r="C13" s="65">
        <v>100</v>
      </c>
      <c r="D13" s="77">
        <v>100</v>
      </c>
      <c r="E13" s="29"/>
      <c r="F13" s="9"/>
      <c r="G13" s="32"/>
      <c r="K13" t="s">
        <v>200</v>
      </c>
    </row>
    <row r="14" spans="1:11" ht="21" customHeight="1">
      <c r="A14" s="100"/>
      <c r="B14" s="61" t="s">
        <v>144</v>
      </c>
      <c r="C14" s="60">
        <v>60.5</v>
      </c>
      <c r="D14" s="75">
        <v>59.1</v>
      </c>
      <c r="E14" s="30"/>
      <c r="F14" s="10"/>
      <c r="G14" s="12"/>
    </row>
    <row r="15" spans="1:11" ht="24" customHeight="1">
      <c r="A15" s="100"/>
      <c r="B15" s="61" t="s">
        <v>112</v>
      </c>
      <c r="C15" s="60"/>
      <c r="D15" s="75"/>
      <c r="E15" s="30"/>
      <c r="F15" s="10"/>
      <c r="G15" s="12"/>
    </row>
    <row r="16" spans="1:11" ht="22.5" customHeight="1">
      <c r="A16" s="100"/>
      <c r="B16" s="61" t="s">
        <v>8</v>
      </c>
      <c r="C16" s="60"/>
      <c r="D16" s="75"/>
      <c r="E16" s="30"/>
      <c r="F16" s="10"/>
      <c r="G16" s="12"/>
    </row>
    <row r="17" spans="1:7" ht="22.5" customHeight="1">
      <c r="A17" s="100"/>
      <c r="B17" s="69" t="s">
        <v>113</v>
      </c>
      <c r="C17" s="60">
        <v>69.8</v>
      </c>
      <c r="D17" s="75">
        <v>67.099999999999994</v>
      </c>
      <c r="E17" s="30"/>
      <c r="F17" s="10"/>
      <c r="G17" s="12"/>
    </row>
    <row r="18" spans="1:7" ht="22.5" customHeight="1">
      <c r="A18" s="100"/>
      <c r="B18" s="69" t="s">
        <v>114</v>
      </c>
      <c r="C18" s="60">
        <v>71.7</v>
      </c>
      <c r="D18" s="75">
        <v>68.3</v>
      </c>
      <c r="E18" s="30"/>
      <c r="F18" s="10"/>
      <c r="G18" s="12"/>
    </row>
    <row r="19" spans="1:7" ht="22.5" customHeight="1">
      <c r="A19" s="100"/>
      <c r="B19" s="69" t="s">
        <v>115</v>
      </c>
      <c r="C19" s="60">
        <v>84.4</v>
      </c>
      <c r="D19" s="75">
        <v>80.5</v>
      </c>
      <c r="E19" s="30"/>
      <c r="F19" s="10"/>
      <c r="G19" s="12"/>
    </row>
    <row r="20" spans="1:7" ht="22.5" customHeight="1">
      <c r="A20" s="100"/>
      <c r="B20" s="69" t="s">
        <v>116</v>
      </c>
      <c r="C20" s="60">
        <v>83</v>
      </c>
      <c r="D20" s="75">
        <v>70.7</v>
      </c>
      <c r="E20" s="30"/>
      <c r="F20" s="10"/>
      <c r="G20" s="12"/>
    </row>
    <row r="21" spans="1:7" ht="22.5" customHeight="1">
      <c r="A21" s="100"/>
      <c r="B21" s="69" t="s">
        <v>117</v>
      </c>
      <c r="C21" s="60">
        <v>90.6</v>
      </c>
      <c r="D21" s="75">
        <v>79.3</v>
      </c>
      <c r="E21" s="30"/>
      <c r="F21" s="10"/>
      <c r="G21" s="12"/>
    </row>
    <row r="22" spans="1:7" ht="22.5" customHeight="1">
      <c r="A22" s="100"/>
      <c r="B22" s="69" t="s">
        <v>118</v>
      </c>
      <c r="C22" s="60">
        <v>76.599999999999994</v>
      </c>
      <c r="D22" s="75">
        <v>68.3</v>
      </c>
      <c r="E22" s="30"/>
      <c r="F22" s="10"/>
      <c r="G22" s="12"/>
    </row>
    <row r="23" spans="1:7" ht="22.5" customHeight="1">
      <c r="A23" s="100"/>
      <c r="B23" s="69" t="s">
        <v>119</v>
      </c>
      <c r="C23" s="60">
        <v>96.2</v>
      </c>
      <c r="D23" s="75">
        <v>78</v>
      </c>
      <c r="E23" s="30"/>
      <c r="F23" s="10"/>
      <c r="G23" s="12"/>
    </row>
    <row r="24" spans="1:7" ht="24" customHeight="1">
      <c r="A24" s="100"/>
      <c r="B24" s="61" t="s">
        <v>9</v>
      </c>
      <c r="C24" s="60"/>
      <c r="D24" s="75"/>
      <c r="E24" s="30"/>
      <c r="F24" s="10"/>
      <c r="G24" s="12"/>
    </row>
    <row r="25" spans="1:7" ht="99" customHeight="1">
      <c r="A25" s="100"/>
      <c r="B25" s="69" t="s">
        <v>124</v>
      </c>
      <c r="C25" s="66" t="s">
        <v>128</v>
      </c>
      <c r="D25" s="66" t="s">
        <v>231</v>
      </c>
      <c r="E25" s="30"/>
      <c r="F25" s="10"/>
      <c r="G25" s="12"/>
    </row>
    <row r="26" spans="1:7" ht="100.5" customHeight="1">
      <c r="A26" s="100"/>
      <c r="B26" s="69" t="s">
        <v>120</v>
      </c>
      <c r="C26" s="66" t="s">
        <v>129</v>
      </c>
      <c r="D26" s="66" t="s">
        <v>232</v>
      </c>
      <c r="E26" s="30"/>
      <c r="F26" s="10"/>
      <c r="G26" s="12"/>
    </row>
    <row r="27" spans="1:7" ht="102.75" customHeight="1">
      <c r="A27" s="100"/>
      <c r="B27" s="69" t="s">
        <v>121</v>
      </c>
      <c r="C27" s="66" t="s">
        <v>130</v>
      </c>
      <c r="D27" s="66" t="s">
        <v>233</v>
      </c>
      <c r="E27" s="30"/>
      <c r="F27" s="10"/>
      <c r="G27" s="12"/>
    </row>
    <row r="28" spans="1:7" ht="102.75" customHeight="1">
      <c r="A28" s="100"/>
      <c r="B28" s="69" t="s">
        <v>122</v>
      </c>
      <c r="C28" s="66" t="s">
        <v>131</v>
      </c>
      <c r="D28" s="66" t="s">
        <v>234</v>
      </c>
      <c r="E28" s="30"/>
      <c r="F28" s="10"/>
      <c r="G28" s="12"/>
    </row>
    <row r="29" spans="1:7" ht="102" customHeight="1">
      <c r="A29" s="100"/>
      <c r="B29" s="69" t="s">
        <v>123</v>
      </c>
      <c r="C29" s="66" t="s">
        <v>132</v>
      </c>
      <c r="D29" s="66" t="s">
        <v>235</v>
      </c>
      <c r="E29" s="30"/>
      <c r="F29" s="10"/>
      <c r="G29" s="12"/>
    </row>
    <row r="30" spans="1:7" ht="22.5" customHeight="1">
      <c r="A30" s="100"/>
      <c r="B30" s="70" t="s">
        <v>10</v>
      </c>
      <c r="C30" s="60"/>
      <c r="D30" s="75"/>
      <c r="E30" s="30"/>
      <c r="F30" s="10"/>
      <c r="G30" s="12"/>
    </row>
    <row r="31" spans="1:7" ht="21.75" customHeight="1">
      <c r="A31" s="100"/>
      <c r="B31" s="70" t="s">
        <v>8</v>
      </c>
      <c r="C31" s="60"/>
      <c r="D31" s="75"/>
      <c r="E31" s="30"/>
      <c r="F31" s="10"/>
      <c r="G31" s="12"/>
    </row>
    <row r="32" spans="1:7" ht="21.75" customHeight="1">
      <c r="A32" s="100"/>
      <c r="B32" s="69" t="s">
        <v>113</v>
      </c>
      <c r="C32" s="60">
        <v>65</v>
      </c>
      <c r="D32" s="75">
        <v>69.099999999999994</v>
      </c>
      <c r="E32" s="30"/>
      <c r="F32" s="10"/>
      <c r="G32" s="12"/>
    </row>
    <row r="33" spans="1:7" ht="21.75" customHeight="1">
      <c r="A33" s="100"/>
      <c r="B33" s="69" t="s">
        <v>114</v>
      </c>
      <c r="C33" s="60">
        <v>65.7</v>
      </c>
      <c r="D33" s="75">
        <v>59.6</v>
      </c>
      <c r="E33" s="30"/>
      <c r="F33" s="10"/>
      <c r="G33" s="12"/>
    </row>
    <row r="34" spans="1:7" ht="21.75" customHeight="1">
      <c r="A34" s="100"/>
      <c r="B34" s="69" t="s">
        <v>115</v>
      </c>
      <c r="C34" s="60">
        <v>74.5</v>
      </c>
      <c r="D34" s="75">
        <v>75.5</v>
      </c>
      <c r="E34" s="30"/>
      <c r="F34" s="10"/>
      <c r="G34" s="12"/>
    </row>
    <row r="35" spans="1:7" ht="21.75" customHeight="1">
      <c r="A35" s="100"/>
      <c r="B35" s="69" t="s">
        <v>116</v>
      </c>
      <c r="C35" s="60">
        <v>70.8</v>
      </c>
      <c r="D35" s="75">
        <v>64.900000000000006</v>
      </c>
      <c r="E35" s="30"/>
      <c r="F35" s="10"/>
      <c r="G35" s="12"/>
    </row>
    <row r="36" spans="1:7" ht="21.75" customHeight="1">
      <c r="A36" s="100"/>
      <c r="B36" s="69" t="s">
        <v>117</v>
      </c>
      <c r="C36" s="60">
        <v>75.2</v>
      </c>
      <c r="D36" s="75">
        <v>69.099999999999994</v>
      </c>
      <c r="E36" s="30"/>
      <c r="F36" s="10"/>
      <c r="G36" s="12"/>
    </row>
    <row r="37" spans="1:7" ht="21.75" customHeight="1">
      <c r="A37" s="100"/>
      <c r="B37" s="69" t="s">
        <v>118</v>
      </c>
      <c r="C37" s="60">
        <v>73.7</v>
      </c>
      <c r="D37" s="75">
        <v>80.5</v>
      </c>
      <c r="E37" s="30"/>
      <c r="F37" s="10"/>
      <c r="G37" s="12"/>
    </row>
    <row r="38" spans="1:7" ht="21.75" customHeight="1">
      <c r="A38" s="100"/>
      <c r="B38" s="69" t="s">
        <v>119</v>
      </c>
      <c r="C38" s="60">
        <v>83.2</v>
      </c>
      <c r="D38" s="75">
        <v>88.3</v>
      </c>
      <c r="E38" s="30"/>
      <c r="F38" s="10"/>
      <c r="G38" s="12"/>
    </row>
    <row r="39" spans="1:7" ht="24" customHeight="1">
      <c r="A39" s="100"/>
      <c r="B39" s="70" t="s">
        <v>9</v>
      </c>
      <c r="C39" s="60"/>
      <c r="D39" s="75"/>
      <c r="E39" s="30"/>
      <c r="F39" s="10"/>
      <c r="G39" s="12"/>
    </row>
    <row r="40" spans="1:7" ht="96" customHeight="1">
      <c r="A40" s="100"/>
      <c r="B40" s="69" t="s">
        <v>124</v>
      </c>
      <c r="C40" s="66" t="s">
        <v>138</v>
      </c>
      <c r="D40" s="66" t="s">
        <v>236</v>
      </c>
      <c r="E40" s="30"/>
      <c r="F40" s="10"/>
      <c r="G40" s="12"/>
    </row>
    <row r="41" spans="1:7" ht="95.25" customHeight="1">
      <c r="A41" s="100"/>
      <c r="B41" s="69" t="s">
        <v>120</v>
      </c>
      <c r="C41" s="66" t="s">
        <v>139</v>
      </c>
      <c r="D41" s="66" t="s">
        <v>237</v>
      </c>
      <c r="E41" s="30"/>
      <c r="F41" s="10"/>
      <c r="G41" s="12"/>
    </row>
    <row r="42" spans="1:7" ht="96.75" customHeight="1">
      <c r="A42" s="100"/>
      <c r="B42" s="69" t="s">
        <v>121</v>
      </c>
      <c r="C42" s="66" t="s">
        <v>140</v>
      </c>
      <c r="D42" s="66" t="s">
        <v>238</v>
      </c>
      <c r="E42" s="30"/>
      <c r="F42" s="10"/>
      <c r="G42" s="12"/>
    </row>
    <row r="43" spans="1:7" ht="97.5" customHeight="1">
      <c r="A43" s="100"/>
      <c r="B43" s="69" t="s">
        <v>122</v>
      </c>
      <c r="C43" s="66" t="s">
        <v>141</v>
      </c>
      <c r="D43" s="66" t="s">
        <v>239</v>
      </c>
      <c r="E43" s="30"/>
      <c r="F43" s="10"/>
      <c r="G43" s="12"/>
    </row>
    <row r="44" spans="1:7" ht="99" customHeight="1">
      <c r="A44" s="100"/>
      <c r="B44" s="69" t="s">
        <v>123</v>
      </c>
      <c r="C44" s="66" t="s">
        <v>142</v>
      </c>
      <c r="D44" s="66" t="s">
        <v>240</v>
      </c>
      <c r="E44" s="30"/>
      <c r="F44" s="10"/>
      <c r="G44" s="12"/>
    </row>
    <row r="45" spans="1:7" ht="36" customHeight="1">
      <c r="A45" s="100"/>
      <c r="B45" s="70" t="s">
        <v>153</v>
      </c>
      <c r="C45" s="60"/>
      <c r="D45" s="75"/>
      <c r="E45" s="30"/>
      <c r="F45" s="10"/>
      <c r="G45" s="12"/>
    </row>
    <row r="46" spans="1:7" ht="19.5" customHeight="1">
      <c r="A46" s="100"/>
      <c r="B46" s="71" t="s">
        <v>155</v>
      </c>
      <c r="C46" s="67" t="s">
        <v>157</v>
      </c>
      <c r="D46" s="88" t="s">
        <v>241</v>
      </c>
      <c r="E46" s="30"/>
      <c r="F46" s="10"/>
      <c r="G46" s="12"/>
    </row>
    <row r="47" spans="1:7" ht="21.75" customHeight="1">
      <c r="A47" s="100"/>
      <c r="B47" s="71" t="s">
        <v>156</v>
      </c>
      <c r="C47" s="60" t="s">
        <v>158</v>
      </c>
      <c r="D47" s="75" t="s">
        <v>242</v>
      </c>
      <c r="E47" s="30"/>
      <c r="F47" s="10"/>
      <c r="G47" s="12"/>
    </row>
    <row r="48" spans="1:7" ht="21" customHeight="1">
      <c r="A48" s="100"/>
      <c r="B48" s="71" t="s">
        <v>154</v>
      </c>
      <c r="C48" s="60" t="s">
        <v>159</v>
      </c>
      <c r="D48" s="75" t="s">
        <v>243</v>
      </c>
      <c r="E48" s="30"/>
      <c r="F48" s="10"/>
      <c r="G48" s="12"/>
    </row>
    <row r="49" spans="1:7" ht="22.5" customHeight="1">
      <c r="A49" s="100"/>
      <c r="B49" s="70" t="s">
        <v>201</v>
      </c>
      <c r="C49" s="60"/>
      <c r="D49" s="75"/>
      <c r="E49" s="30"/>
      <c r="F49" s="10"/>
      <c r="G49" s="12"/>
    </row>
    <row r="50" spans="1:7" ht="22.5" customHeight="1">
      <c r="A50" s="100"/>
      <c r="B50" s="72" t="s">
        <v>202</v>
      </c>
      <c r="C50" s="60"/>
      <c r="D50" s="75"/>
      <c r="E50" s="30"/>
      <c r="F50" s="10"/>
      <c r="G50" s="12"/>
    </row>
    <row r="51" spans="1:7" ht="22.5" customHeight="1">
      <c r="A51" s="100"/>
      <c r="B51" s="71" t="s">
        <v>161</v>
      </c>
      <c r="C51" s="60">
        <v>35.700000000000003</v>
      </c>
      <c r="D51" s="3">
        <v>38.5</v>
      </c>
      <c r="E51" s="62"/>
      <c r="F51" s="3"/>
      <c r="G51" s="60"/>
    </row>
    <row r="52" spans="1:7" ht="22.5" customHeight="1">
      <c r="A52" s="100"/>
      <c r="B52" s="71" t="s">
        <v>160</v>
      </c>
      <c r="C52" s="60">
        <v>30.4</v>
      </c>
      <c r="D52" s="3">
        <v>21.1</v>
      </c>
      <c r="E52" s="62"/>
      <c r="F52" s="3"/>
      <c r="G52" s="60"/>
    </row>
    <row r="53" spans="1:7" ht="22.5" customHeight="1">
      <c r="A53" s="100"/>
      <c r="B53" s="71" t="s">
        <v>163</v>
      </c>
      <c r="C53" s="60">
        <v>33.9</v>
      </c>
      <c r="D53" s="3">
        <v>40.4</v>
      </c>
      <c r="E53" s="62"/>
      <c r="F53" s="3"/>
      <c r="G53" s="60"/>
    </row>
    <row r="54" spans="1:7" ht="22.5" customHeight="1">
      <c r="A54" s="100"/>
      <c r="B54" s="72" t="s">
        <v>203</v>
      </c>
      <c r="C54" s="60"/>
      <c r="D54" s="3"/>
      <c r="E54" s="62"/>
      <c r="F54" s="3"/>
      <c r="G54" s="60"/>
    </row>
    <row r="55" spans="1:7" ht="22.5" customHeight="1">
      <c r="A55" s="100"/>
      <c r="B55" s="71" t="s">
        <v>161</v>
      </c>
      <c r="C55" s="60">
        <v>32.1</v>
      </c>
      <c r="D55" s="3">
        <v>63.4</v>
      </c>
      <c r="E55" s="62"/>
      <c r="F55" s="3"/>
      <c r="G55" s="60"/>
    </row>
    <row r="56" spans="1:7" ht="22.5" customHeight="1">
      <c r="A56" s="100"/>
      <c r="B56" s="71" t="s">
        <v>160</v>
      </c>
      <c r="C56" s="60">
        <v>51.8</v>
      </c>
      <c r="D56" s="3">
        <v>34.6</v>
      </c>
      <c r="E56" s="62"/>
      <c r="F56" s="3"/>
      <c r="G56" s="60"/>
    </row>
    <row r="57" spans="1:7" ht="22.5" customHeight="1">
      <c r="A57" s="100"/>
      <c r="B57" s="71" t="s">
        <v>163</v>
      </c>
      <c r="C57" s="60">
        <v>16.100000000000001</v>
      </c>
      <c r="D57" s="3">
        <v>2</v>
      </c>
      <c r="E57" s="62"/>
      <c r="F57" s="3"/>
      <c r="G57" s="60"/>
    </row>
    <row r="58" spans="1:7" ht="22.5" customHeight="1">
      <c r="A58" s="100"/>
      <c r="B58" s="72" t="s">
        <v>204</v>
      </c>
      <c r="C58" s="60"/>
      <c r="D58" s="3"/>
      <c r="E58" s="62"/>
      <c r="F58" s="3"/>
      <c r="G58" s="60"/>
    </row>
    <row r="59" spans="1:7" ht="22.5" customHeight="1">
      <c r="A59" s="100"/>
      <c r="B59" s="71" t="s">
        <v>161</v>
      </c>
      <c r="C59" s="60">
        <v>19.600000000000001</v>
      </c>
      <c r="D59" s="3">
        <v>30.8</v>
      </c>
      <c r="E59" s="62"/>
      <c r="F59" s="3"/>
      <c r="G59" s="60"/>
    </row>
    <row r="60" spans="1:7" ht="22.5" customHeight="1">
      <c r="A60" s="100"/>
      <c r="B60" s="71" t="s">
        <v>160</v>
      </c>
      <c r="C60" s="60">
        <v>55.4</v>
      </c>
      <c r="D60" s="3">
        <v>63.4</v>
      </c>
      <c r="E60" s="62"/>
      <c r="F60" s="3"/>
      <c r="G60" s="60"/>
    </row>
    <row r="61" spans="1:7" ht="22.5" customHeight="1">
      <c r="A61" s="100"/>
      <c r="B61" s="71" t="s">
        <v>163</v>
      </c>
      <c r="C61" s="60">
        <v>25</v>
      </c>
      <c r="D61" s="3">
        <v>5.8</v>
      </c>
      <c r="E61" s="62"/>
      <c r="F61" s="3"/>
      <c r="G61" s="60"/>
    </row>
    <row r="62" spans="1:7" ht="22.5" customHeight="1">
      <c r="A62" s="100"/>
      <c r="B62" s="72" t="s">
        <v>205</v>
      </c>
      <c r="C62" s="60"/>
      <c r="D62" s="3"/>
      <c r="E62" s="62"/>
      <c r="F62" s="3"/>
      <c r="G62" s="60"/>
    </row>
    <row r="63" spans="1:7" ht="22.5" customHeight="1">
      <c r="A63" s="100"/>
      <c r="B63" s="71" t="s">
        <v>161</v>
      </c>
      <c r="C63" s="60">
        <v>50</v>
      </c>
      <c r="D63" s="3">
        <v>78.8</v>
      </c>
      <c r="E63" s="62"/>
      <c r="F63" s="3"/>
      <c r="G63" s="60"/>
    </row>
    <row r="64" spans="1:7" ht="22.5" customHeight="1">
      <c r="A64" s="100"/>
      <c r="B64" s="71" t="s">
        <v>160</v>
      </c>
      <c r="C64" s="60">
        <v>42.9</v>
      </c>
      <c r="D64" s="3">
        <v>21.2</v>
      </c>
      <c r="E64" s="62"/>
      <c r="F64" s="3"/>
      <c r="G64" s="60"/>
    </row>
    <row r="65" spans="1:7" ht="22.5" customHeight="1">
      <c r="A65" s="100"/>
      <c r="B65" s="71" t="s">
        <v>163</v>
      </c>
      <c r="C65" s="60">
        <v>7.1</v>
      </c>
      <c r="D65" s="3">
        <v>0</v>
      </c>
      <c r="E65" s="62"/>
      <c r="F65" s="3"/>
      <c r="G65" s="60"/>
    </row>
    <row r="66" spans="1:7" ht="22.5" customHeight="1">
      <c r="A66" s="100"/>
      <c r="B66" s="72" t="s">
        <v>206</v>
      </c>
      <c r="C66" s="60"/>
      <c r="D66" s="3"/>
      <c r="E66" s="62"/>
      <c r="F66" s="3"/>
      <c r="G66" s="60"/>
    </row>
    <row r="67" spans="1:7" ht="22.5" customHeight="1">
      <c r="A67" s="100"/>
      <c r="B67" s="71" t="s">
        <v>161</v>
      </c>
      <c r="C67" s="60">
        <v>58.9</v>
      </c>
      <c r="D67" s="3">
        <v>75</v>
      </c>
      <c r="E67" s="62"/>
      <c r="F67" s="3"/>
      <c r="G67" s="60"/>
    </row>
    <row r="68" spans="1:7" ht="22.5" customHeight="1">
      <c r="A68" s="100"/>
      <c r="B68" s="71" t="s">
        <v>160</v>
      </c>
      <c r="C68" s="60">
        <v>37.5</v>
      </c>
      <c r="D68" s="3">
        <v>25</v>
      </c>
      <c r="E68" s="62"/>
      <c r="F68" s="3"/>
      <c r="G68" s="60"/>
    </row>
    <row r="69" spans="1:7" ht="22.5" customHeight="1">
      <c r="A69" s="100"/>
      <c r="B69" s="71" t="s">
        <v>163</v>
      </c>
      <c r="C69" s="60">
        <v>3.6</v>
      </c>
      <c r="D69" s="3">
        <v>0</v>
      </c>
      <c r="E69" s="62"/>
      <c r="F69" s="3"/>
      <c r="G69" s="60"/>
    </row>
    <row r="70" spans="1:7" ht="22.5" customHeight="1">
      <c r="A70" s="100"/>
      <c r="B70" s="72" t="s">
        <v>207</v>
      </c>
      <c r="C70" s="60"/>
      <c r="D70" s="3"/>
      <c r="E70" s="62"/>
      <c r="F70" s="3"/>
      <c r="G70" s="60"/>
    </row>
    <row r="71" spans="1:7" ht="22.5" customHeight="1">
      <c r="A71" s="100"/>
      <c r="B71" s="71" t="s">
        <v>161</v>
      </c>
      <c r="C71" s="60">
        <v>17.899999999999999</v>
      </c>
      <c r="D71" s="3">
        <v>11.5</v>
      </c>
      <c r="E71" s="62"/>
      <c r="F71" s="3"/>
      <c r="G71" s="60"/>
    </row>
    <row r="72" spans="1:7" ht="22.5" customHeight="1">
      <c r="A72" s="100"/>
      <c r="B72" s="71" t="s">
        <v>160</v>
      </c>
      <c r="C72" s="60">
        <v>39.299999999999997</v>
      </c>
      <c r="D72" s="3">
        <v>40.4</v>
      </c>
      <c r="E72" s="62"/>
      <c r="F72" s="3"/>
      <c r="G72" s="60"/>
    </row>
    <row r="73" spans="1:7" ht="22.5" customHeight="1">
      <c r="A73" s="100"/>
      <c r="B73" s="71" t="s">
        <v>163</v>
      </c>
      <c r="C73" s="60">
        <v>42.8</v>
      </c>
      <c r="D73" s="3">
        <v>48.8</v>
      </c>
      <c r="E73" s="62"/>
      <c r="F73" s="3"/>
      <c r="G73" s="60"/>
    </row>
    <row r="74" spans="1:7" ht="22.5" customHeight="1">
      <c r="A74" s="100"/>
      <c r="B74" s="73" t="s">
        <v>208</v>
      </c>
      <c r="C74" s="60"/>
      <c r="D74" s="3"/>
      <c r="E74" s="62"/>
      <c r="F74" s="3"/>
      <c r="G74" s="60"/>
    </row>
    <row r="75" spans="1:7" ht="22.5" customHeight="1">
      <c r="A75" s="100"/>
      <c r="B75" s="71" t="s">
        <v>161</v>
      </c>
      <c r="C75" s="60">
        <v>60.7</v>
      </c>
      <c r="D75" s="3">
        <v>82.7</v>
      </c>
      <c r="E75" s="62"/>
      <c r="F75" s="3"/>
      <c r="G75" s="60"/>
    </row>
    <row r="76" spans="1:7" ht="22.5" customHeight="1">
      <c r="A76" s="100"/>
      <c r="B76" s="71" t="s">
        <v>160</v>
      </c>
      <c r="C76" s="60">
        <v>25</v>
      </c>
      <c r="D76" s="3">
        <v>15.3</v>
      </c>
      <c r="E76" s="62"/>
      <c r="F76" s="3"/>
      <c r="G76" s="60"/>
    </row>
    <row r="77" spans="1:7" ht="22.5" customHeight="1">
      <c r="A77" s="100"/>
      <c r="B77" s="71" t="s">
        <v>163</v>
      </c>
      <c r="C77" s="60">
        <v>14.3</v>
      </c>
      <c r="D77" s="3">
        <v>2</v>
      </c>
      <c r="E77" s="62"/>
      <c r="F77" s="3"/>
      <c r="G77" s="60"/>
    </row>
    <row r="78" spans="1:7" ht="22.5" customHeight="1">
      <c r="A78" s="100"/>
      <c r="B78" s="72" t="s">
        <v>209</v>
      </c>
      <c r="C78" s="60"/>
      <c r="D78" s="3"/>
      <c r="E78" s="62"/>
      <c r="F78" s="3"/>
      <c r="G78" s="60"/>
    </row>
    <row r="79" spans="1:7" ht="22.5" customHeight="1">
      <c r="A79" s="100"/>
      <c r="B79" s="71" t="s">
        <v>161</v>
      </c>
      <c r="C79" s="60">
        <v>26.9</v>
      </c>
      <c r="D79" s="3">
        <v>44.2</v>
      </c>
      <c r="E79" s="62"/>
      <c r="F79" s="3"/>
      <c r="G79" s="60"/>
    </row>
    <row r="80" spans="1:7" ht="22.5" customHeight="1">
      <c r="A80" s="100"/>
      <c r="B80" s="71" t="s">
        <v>160</v>
      </c>
      <c r="C80" s="60">
        <v>60.7</v>
      </c>
      <c r="D80" s="3">
        <v>53.8</v>
      </c>
      <c r="E80" s="62"/>
      <c r="F80" s="3"/>
      <c r="G80" s="60"/>
    </row>
    <row r="81" spans="1:7" ht="22.5" customHeight="1">
      <c r="A81" s="100"/>
      <c r="B81" s="71" t="s">
        <v>163</v>
      </c>
      <c r="C81" s="60">
        <v>12.5</v>
      </c>
      <c r="D81" s="3">
        <v>2</v>
      </c>
      <c r="E81" s="62"/>
      <c r="F81" s="3"/>
      <c r="G81" s="60"/>
    </row>
    <row r="82" spans="1:7" ht="22.5" customHeight="1">
      <c r="A82" s="100"/>
      <c r="B82" s="72" t="s">
        <v>210</v>
      </c>
      <c r="C82" s="60"/>
      <c r="D82" s="3"/>
      <c r="E82" s="62"/>
      <c r="F82" s="3"/>
      <c r="G82" s="60"/>
    </row>
    <row r="83" spans="1:7" ht="22.5" customHeight="1">
      <c r="A83" s="100"/>
      <c r="B83" s="71" t="s">
        <v>161</v>
      </c>
      <c r="C83" s="60">
        <v>73.2</v>
      </c>
      <c r="D83" s="3">
        <v>61.5</v>
      </c>
      <c r="E83" s="62"/>
      <c r="F83" s="3"/>
      <c r="G83" s="60"/>
    </row>
    <row r="84" spans="1:7" ht="22.5" customHeight="1">
      <c r="A84" s="100"/>
      <c r="B84" s="71" t="s">
        <v>160</v>
      </c>
      <c r="C84" s="60">
        <v>19.7</v>
      </c>
      <c r="D84" s="3">
        <v>38.5</v>
      </c>
      <c r="E84" s="62"/>
      <c r="F84" s="3"/>
      <c r="G84" s="60"/>
    </row>
    <row r="85" spans="1:7" ht="22.5" customHeight="1">
      <c r="A85" s="100"/>
      <c r="B85" s="71" t="s">
        <v>163</v>
      </c>
      <c r="C85" s="60">
        <v>7.1</v>
      </c>
      <c r="D85" s="3">
        <v>0</v>
      </c>
      <c r="E85" s="62"/>
      <c r="F85" s="3"/>
      <c r="G85" s="60"/>
    </row>
    <row r="86" spans="1:7" ht="22.5" customHeight="1">
      <c r="A86" s="100"/>
      <c r="B86" s="72" t="s">
        <v>211</v>
      </c>
      <c r="C86" s="60"/>
      <c r="D86" s="3"/>
      <c r="E86" s="62"/>
      <c r="F86" s="3"/>
      <c r="G86" s="60"/>
    </row>
    <row r="87" spans="1:7" ht="22.5" customHeight="1">
      <c r="A87" s="100"/>
      <c r="B87" s="71" t="s">
        <v>161</v>
      </c>
      <c r="C87" s="60">
        <v>21.4</v>
      </c>
      <c r="D87" s="3">
        <v>28.8</v>
      </c>
      <c r="E87" s="62"/>
      <c r="F87" s="3"/>
      <c r="G87" s="60"/>
    </row>
    <row r="88" spans="1:7" ht="21" customHeight="1">
      <c r="A88" s="100"/>
      <c r="B88" s="71" t="s">
        <v>160</v>
      </c>
      <c r="C88" s="60">
        <v>69.7</v>
      </c>
      <c r="D88" s="3">
        <v>65.400000000000006</v>
      </c>
      <c r="E88" s="62"/>
      <c r="F88" s="3"/>
      <c r="G88" s="60"/>
    </row>
    <row r="89" spans="1:7" ht="18.75" customHeight="1">
      <c r="A89" s="100"/>
      <c r="B89" s="71" t="s">
        <v>163</v>
      </c>
      <c r="C89" s="60">
        <v>8.9</v>
      </c>
      <c r="D89" s="3">
        <v>5.8</v>
      </c>
      <c r="E89" s="62"/>
      <c r="F89" s="3"/>
      <c r="G89" s="60"/>
    </row>
    <row r="90" spans="1:7" ht="18.75" customHeight="1">
      <c r="A90" s="100"/>
      <c r="B90" s="71"/>
      <c r="C90" s="60"/>
      <c r="D90" s="3"/>
      <c r="E90" s="62"/>
      <c r="F90" s="3"/>
      <c r="G90" s="60"/>
    </row>
    <row r="91" spans="1:7" ht="18.75" customHeight="1">
      <c r="A91" s="100"/>
      <c r="B91" s="72" t="s">
        <v>164</v>
      </c>
      <c r="C91" s="60"/>
      <c r="D91" s="3"/>
      <c r="E91" s="62"/>
      <c r="F91" s="3"/>
      <c r="G91" s="60"/>
    </row>
    <row r="92" spans="1:7" ht="18.75" customHeight="1">
      <c r="A92" s="100"/>
      <c r="B92" s="71" t="s">
        <v>165</v>
      </c>
      <c r="C92" s="60" t="s">
        <v>166</v>
      </c>
      <c r="D92" s="3" t="s">
        <v>213</v>
      </c>
      <c r="E92" s="62"/>
      <c r="F92" s="3"/>
      <c r="G92" s="60"/>
    </row>
    <row r="93" spans="1:7" ht="18.75" customHeight="1">
      <c r="A93" s="100"/>
      <c r="B93" s="71" t="s">
        <v>163</v>
      </c>
      <c r="C93" s="60" t="s">
        <v>167</v>
      </c>
      <c r="D93" s="3" t="s">
        <v>214</v>
      </c>
      <c r="E93" s="62"/>
      <c r="F93" s="3"/>
      <c r="G93" s="60"/>
    </row>
    <row r="94" spans="1:7" ht="18.75" customHeight="1">
      <c r="A94" s="100"/>
      <c r="B94" s="71" t="s">
        <v>160</v>
      </c>
      <c r="C94" s="60" t="s">
        <v>168</v>
      </c>
      <c r="D94" s="3" t="s">
        <v>215</v>
      </c>
      <c r="E94" s="62"/>
      <c r="F94" s="3"/>
      <c r="G94" s="60"/>
    </row>
    <row r="95" spans="1:7" ht="18" customHeight="1" thickBot="1">
      <c r="A95" s="101"/>
      <c r="B95" s="74" t="s">
        <v>161</v>
      </c>
      <c r="C95" s="64" t="s">
        <v>169</v>
      </c>
      <c r="D95" s="28" t="s">
        <v>216</v>
      </c>
      <c r="E95" s="63"/>
      <c r="F95" s="28"/>
      <c r="G95" s="64"/>
    </row>
    <row r="96" spans="1:7" ht="42" customHeight="1" thickBot="1">
      <c r="A96" s="97">
        <v>3</v>
      </c>
      <c r="B96" s="93" t="s">
        <v>11</v>
      </c>
      <c r="C96" s="94"/>
      <c r="D96" s="94"/>
      <c r="E96" s="94"/>
      <c r="F96" s="94"/>
      <c r="G96" s="95"/>
    </row>
    <row r="97" spans="1:9" ht="33" customHeight="1">
      <c r="A97" s="98"/>
      <c r="B97" s="18" t="s">
        <v>12</v>
      </c>
      <c r="C97" s="35">
        <f>247/26</f>
        <v>9.5</v>
      </c>
      <c r="D97" s="78">
        <f>239/26</f>
        <v>9.1923076923076916</v>
      </c>
      <c r="E97" s="9"/>
      <c r="F97" s="29"/>
      <c r="G97" s="9"/>
    </row>
    <row r="98" spans="1:9" ht="36.75" customHeight="1">
      <c r="A98" s="98"/>
      <c r="B98" s="6" t="s">
        <v>13</v>
      </c>
      <c r="C98" s="36">
        <v>0.26300000000000001</v>
      </c>
      <c r="D98" s="82">
        <f>8/26*100</f>
        <v>30.76923076923077</v>
      </c>
      <c r="E98" s="10"/>
      <c r="F98" s="30"/>
      <c r="G98" s="10"/>
    </row>
    <row r="99" spans="1:9" ht="38.25" customHeight="1">
      <c r="A99" s="98"/>
      <c r="B99" s="34" t="s">
        <v>14</v>
      </c>
      <c r="C99" s="37"/>
      <c r="D99" s="79"/>
      <c r="E99" s="10"/>
      <c r="F99" s="30"/>
      <c r="G99" s="10"/>
    </row>
    <row r="100" spans="1:9" ht="23.25" customHeight="1">
      <c r="A100" s="98"/>
      <c r="B100" s="23" t="s">
        <v>99</v>
      </c>
      <c r="C100" s="38">
        <f>47.5/46*100</f>
        <v>103.26086956521738</v>
      </c>
      <c r="D100" s="79">
        <f>50/50*100</f>
        <v>100</v>
      </c>
      <c r="E100" s="10"/>
      <c r="F100" s="30"/>
      <c r="G100" s="10"/>
    </row>
    <row r="101" spans="1:9" ht="24.75" customHeight="1">
      <c r="A101" s="98"/>
      <c r="B101" s="23" t="s">
        <v>15</v>
      </c>
      <c r="C101" s="38">
        <f>48.68/46*100</f>
        <v>105.82608695652173</v>
      </c>
      <c r="D101" s="79">
        <f>51.3/50*100</f>
        <v>102.60000000000001</v>
      </c>
      <c r="E101" s="10"/>
      <c r="F101" s="30"/>
      <c r="G101" s="10"/>
    </row>
    <row r="102" spans="1:9" ht="24" customHeight="1">
      <c r="A102" s="98"/>
      <c r="B102" s="33" t="s">
        <v>16</v>
      </c>
      <c r="C102" s="39"/>
      <c r="D102" s="79"/>
      <c r="E102" s="10"/>
      <c r="F102" s="30"/>
      <c r="G102" s="10"/>
    </row>
    <row r="103" spans="1:9" ht="18.75" customHeight="1">
      <c r="A103" s="98"/>
      <c r="B103" s="22" t="s">
        <v>100</v>
      </c>
      <c r="C103" s="3"/>
      <c r="D103" s="79"/>
      <c r="E103" s="10"/>
      <c r="F103" s="30"/>
      <c r="G103" s="10"/>
    </row>
    <row r="104" spans="1:9" ht="20.25" customHeight="1">
      <c r="A104" s="98"/>
      <c r="B104" s="23" t="s">
        <v>17</v>
      </c>
      <c r="C104" s="4">
        <f>6/26*100</f>
        <v>23.076923076923077</v>
      </c>
      <c r="D104" s="82">
        <f>5/26*100</f>
        <v>19.230769230769234</v>
      </c>
      <c r="E104" s="10"/>
      <c r="F104" s="30"/>
      <c r="G104" s="10"/>
    </row>
    <row r="105" spans="1:9" ht="23.25" customHeight="1">
      <c r="A105" s="98"/>
      <c r="B105" s="23" t="s">
        <v>15</v>
      </c>
      <c r="C105" s="3">
        <v>23.1</v>
      </c>
      <c r="D105" s="82">
        <f>5/26*100</f>
        <v>19.230769230769234</v>
      </c>
      <c r="E105" s="10"/>
      <c r="F105" s="30"/>
      <c r="G105" s="10"/>
      <c r="I105" s="87"/>
    </row>
    <row r="106" spans="1:9" ht="21.75" customHeight="1">
      <c r="A106" s="98"/>
      <c r="B106" s="23" t="s">
        <v>18</v>
      </c>
      <c r="C106" s="4">
        <f>8/26*100</f>
        <v>30.76923076923077</v>
      </c>
      <c r="D106" s="82">
        <f>5/26*100</f>
        <v>19.230769230769234</v>
      </c>
      <c r="E106" s="10"/>
      <c r="F106" s="30"/>
      <c r="G106" s="10"/>
    </row>
    <row r="107" spans="1:9" ht="20.100000000000001" customHeight="1">
      <c r="A107" s="98"/>
      <c r="B107" s="23" t="s">
        <v>15</v>
      </c>
      <c r="C107" s="4">
        <f>5/26*100</f>
        <v>19.230769230769234</v>
      </c>
      <c r="D107" s="82">
        <f>3/26*100</f>
        <v>11.538461538461538</v>
      </c>
      <c r="E107" s="10"/>
      <c r="F107" s="30"/>
      <c r="G107" s="10"/>
    </row>
    <row r="108" spans="1:9" ht="20.25" customHeight="1">
      <c r="A108" s="98"/>
      <c r="B108" s="23" t="s">
        <v>19</v>
      </c>
      <c r="C108" s="4">
        <f>4/26*100</f>
        <v>15.384615384615385</v>
      </c>
      <c r="D108" s="79">
        <v>0</v>
      </c>
      <c r="E108" s="10"/>
      <c r="F108" s="30"/>
      <c r="G108" s="10"/>
    </row>
    <row r="109" spans="1:9" ht="22.5" customHeight="1">
      <c r="A109" s="98"/>
      <c r="B109" s="23" t="s">
        <v>15</v>
      </c>
      <c r="C109" s="3">
        <v>15.4</v>
      </c>
      <c r="D109" s="79">
        <v>0</v>
      </c>
      <c r="E109" s="10"/>
      <c r="F109" s="30"/>
      <c r="G109" s="10"/>
    </row>
    <row r="110" spans="1:9" ht="21" customHeight="1">
      <c r="A110" s="98"/>
      <c r="B110" s="23" t="s">
        <v>20</v>
      </c>
      <c r="C110" s="4">
        <f>5/26*100</f>
        <v>19.230769230769234</v>
      </c>
      <c r="D110" s="79">
        <f>13/26*100</f>
        <v>50</v>
      </c>
      <c r="E110" s="10"/>
      <c r="F110" s="30"/>
      <c r="G110" s="10"/>
    </row>
    <row r="111" spans="1:9" ht="24" customHeight="1">
      <c r="A111" s="98"/>
      <c r="B111" s="23" t="s">
        <v>15</v>
      </c>
      <c r="C111" s="4">
        <f>2/26*100</f>
        <v>7.6923076923076925</v>
      </c>
      <c r="D111" s="82">
        <f>10/26*100</f>
        <v>38.461538461538467</v>
      </c>
      <c r="E111" s="10"/>
      <c r="F111" s="30"/>
      <c r="G111" s="10"/>
    </row>
    <row r="112" spans="1:9" ht="20.25" customHeight="1">
      <c r="A112" s="98"/>
      <c r="B112" s="22" t="s">
        <v>21</v>
      </c>
      <c r="C112" s="3"/>
      <c r="D112" s="79"/>
      <c r="E112" s="10"/>
      <c r="F112" s="30"/>
      <c r="G112" s="10"/>
    </row>
    <row r="113" spans="1:7" ht="22.5" customHeight="1">
      <c r="A113" s="98"/>
      <c r="B113" s="23" t="s">
        <v>22</v>
      </c>
      <c r="C113" s="40">
        <v>0.6</v>
      </c>
      <c r="D113" s="82">
        <f>13/19*100</f>
        <v>68.421052631578945</v>
      </c>
      <c r="E113" s="10"/>
      <c r="F113" s="30"/>
      <c r="G113" s="10"/>
    </row>
    <row r="114" spans="1:7" ht="21.75" customHeight="1">
      <c r="A114" s="98"/>
      <c r="B114" s="23" t="s">
        <v>23</v>
      </c>
      <c r="C114" s="40">
        <v>0.4</v>
      </c>
      <c r="D114" s="82">
        <f>6/19*100</f>
        <v>31.578947368421051</v>
      </c>
      <c r="E114" s="10"/>
      <c r="F114" s="30"/>
      <c r="G114" s="10"/>
    </row>
    <row r="115" spans="1:7" ht="23.25" customHeight="1">
      <c r="A115" s="98"/>
      <c r="B115" s="23" t="s">
        <v>24</v>
      </c>
      <c r="C115" s="3">
        <v>0</v>
      </c>
      <c r="D115" s="79">
        <v>0</v>
      </c>
      <c r="E115" s="10"/>
      <c r="F115" s="30"/>
      <c r="G115" s="10"/>
    </row>
    <row r="116" spans="1:7" ht="21.75" customHeight="1">
      <c r="A116" s="98"/>
      <c r="B116" s="22" t="s">
        <v>25</v>
      </c>
      <c r="C116" s="3"/>
      <c r="D116" s="79"/>
      <c r="E116" s="10"/>
      <c r="F116" s="30"/>
      <c r="G116" s="10"/>
    </row>
    <row r="117" spans="1:7" ht="21" customHeight="1">
      <c r="A117" s="98"/>
      <c r="B117" s="23" t="s">
        <v>26</v>
      </c>
      <c r="C117" s="4">
        <f>12/19*100</f>
        <v>63.157894736842103</v>
      </c>
      <c r="D117" s="82">
        <f>14/19*100</f>
        <v>73.68421052631578</v>
      </c>
      <c r="E117" s="10"/>
      <c r="F117" s="30"/>
      <c r="G117" s="10"/>
    </row>
    <row r="118" spans="1:7" ht="20.25" customHeight="1">
      <c r="A118" s="98"/>
      <c r="B118" s="23" t="s">
        <v>27</v>
      </c>
      <c r="C118" s="4">
        <f>6/19*100</f>
        <v>31.578947368421051</v>
      </c>
      <c r="D118" s="82">
        <f>7/19*100</f>
        <v>36.84210526315789</v>
      </c>
      <c r="E118" s="10"/>
      <c r="F118" s="30"/>
      <c r="G118" s="10"/>
    </row>
    <row r="119" spans="1:7" ht="23.25" customHeight="1">
      <c r="A119" s="98"/>
      <c r="B119" s="23" t="s">
        <v>28</v>
      </c>
      <c r="C119" s="4">
        <f>7/19*100</f>
        <v>36.84210526315789</v>
      </c>
      <c r="D119" s="82">
        <f>9/19*100</f>
        <v>47.368421052631575</v>
      </c>
      <c r="E119" s="10"/>
      <c r="F119" s="30"/>
      <c r="G119" s="10"/>
    </row>
    <row r="120" spans="1:7" ht="22.5" customHeight="1">
      <c r="A120" s="98"/>
      <c r="B120" s="23" t="s">
        <v>29</v>
      </c>
      <c r="C120" s="3">
        <v>100</v>
      </c>
      <c r="D120" s="82">
        <v>100</v>
      </c>
      <c r="E120" s="10"/>
      <c r="F120" s="30"/>
      <c r="G120" s="10"/>
    </row>
    <row r="121" spans="1:7" ht="24.75" customHeight="1">
      <c r="A121" s="98"/>
      <c r="B121" s="23" t="s">
        <v>30</v>
      </c>
      <c r="C121" s="4">
        <f>18/19*100</f>
        <v>94.73684210526315</v>
      </c>
      <c r="D121" s="82">
        <f>17/19*100</f>
        <v>89.473684210526315</v>
      </c>
      <c r="E121" s="10"/>
      <c r="F121" s="30"/>
      <c r="G121" s="10"/>
    </row>
    <row r="122" spans="1:7" ht="22.5" customHeight="1">
      <c r="A122" s="98"/>
      <c r="B122" s="23" t="s">
        <v>31</v>
      </c>
      <c r="C122" s="4">
        <f>13/19*100</f>
        <v>68.421052631578945</v>
      </c>
      <c r="D122" s="82">
        <f>14/19*100</f>
        <v>73.68421052631578</v>
      </c>
      <c r="E122" s="10"/>
      <c r="F122" s="30"/>
      <c r="G122" s="10"/>
    </row>
    <row r="123" spans="1:7" ht="22.5" customHeight="1">
      <c r="A123" s="98"/>
      <c r="B123" s="23" t="s">
        <v>32</v>
      </c>
      <c r="C123" s="4">
        <f>1/19*100</f>
        <v>5.2631578947368416</v>
      </c>
      <c r="D123" s="82">
        <v>0</v>
      </c>
      <c r="E123" s="10"/>
      <c r="F123" s="30"/>
      <c r="G123" s="10"/>
    </row>
    <row r="124" spans="1:7" ht="23.25" customHeight="1">
      <c r="A124" s="98"/>
      <c r="B124" s="23" t="s">
        <v>33</v>
      </c>
      <c r="C124" s="4">
        <f>9/19*100</f>
        <v>47.368421052631575</v>
      </c>
      <c r="D124" s="82">
        <f>14/19*100</f>
        <v>73.68421052631578</v>
      </c>
      <c r="E124" s="10"/>
      <c r="F124" s="30"/>
      <c r="G124" s="10"/>
    </row>
    <row r="125" spans="1:7" ht="22.5" customHeight="1">
      <c r="A125" s="98"/>
      <c r="B125" s="22" t="s">
        <v>34</v>
      </c>
      <c r="C125" s="3"/>
      <c r="D125" s="79"/>
      <c r="E125" s="10"/>
      <c r="F125" s="30"/>
      <c r="G125" s="10"/>
    </row>
    <row r="126" spans="1:7" ht="20.25" customHeight="1">
      <c r="A126" s="98"/>
      <c r="B126" s="24" t="s">
        <v>35</v>
      </c>
      <c r="C126" s="4">
        <f>8/26*100</f>
        <v>30.76923076923077</v>
      </c>
      <c r="D126" s="79">
        <v>64</v>
      </c>
      <c r="E126" s="10"/>
      <c r="F126" s="30"/>
      <c r="G126" s="10"/>
    </row>
    <row r="127" spans="1:7" ht="23.25" customHeight="1">
      <c r="A127" s="98"/>
      <c r="B127" s="23" t="s">
        <v>36</v>
      </c>
      <c r="C127" s="3">
        <v>100</v>
      </c>
      <c r="D127" s="79">
        <v>100</v>
      </c>
      <c r="E127" s="10"/>
      <c r="F127" s="30"/>
      <c r="G127" s="10"/>
    </row>
    <row r="128" spans="1:7" ht="20.25" customHeight="1">
      <c r="A128" s="98"/>
      <c r="B128" s="7" t="s">
        <v>37</v>
      </c>
      <c r="C128" s="3"/>
      <c r="D128" s="79"/>
      <c r="E128" s="10"/>
      <c r="F128" s="30"/>
      <c r="G128" s="10"/>
    </row>
    <row r="129" spans="1:7" ht="21.75" customHeight="1">
      <c r="A129" s="98"/>
      <c r="B129" s="24" t="s">
        <v>145</v>
      </c>
      <c r="C129" s="3">
        <v>96</v>
      </c>
      <c r="D129" s="79">
        <v>87</v>
      </c>
      <c r="E129" s="10"/>
      <c r="F129" s="30"/>
      <c r="G129" s="10"/>
    </row>
    <row r="130" spans="1:7" ht="19.5" customHeight="1">
      <c r="A130" s="98"/>
      <c r="B130" s="24" t="s">
        <v>146</v>
      </c>
      <c r="C130" s="3">
        <v>18</v>
      </c>
      <c r="D130" s="79">
        <v>17</v>
      </c>
      <c r="E130" s="10"/>
      <c r="F130" s="30"/>
      <c r="G130" s="10"/>
    </row>
    <row r="131" spans="1:7" ht="20.25" customHeight="1">
      <c r="A131" s="98"/>
      <c r="B131" s="24" t="s">
        <v>38</v>
      </c>
      <c r="C131" s="3">
        <v>81</v>
      </c>
      <c r="D131" s="79">
        <f>88+7+9+17</f>
        <v>121</v>
      </c>
      <c r="E131" s="10"/>
      <c r="F131" s="30"/>
      <c r="G131" s="10"/>
    </row>
    <row r="132" spans="1:7" ht="21" customHeight="1">
      <c r="A132" s="98"/>
      <c r="B132" s="25" t="s">
        <v>170</v>
      </c>
      <c r="C132" s="3"/>
      <c r="D132" s="79"/>
      <c r="E132" s="10"/>
      <c r="F132" s="30"/>
      <c r="G132" s="10"/>
    </row>
    <row r="133" spans="1:7" ht="19.5" customHeight="1">
      <c r="A133" s="98"/>
      <c r="B133" s="24" t="s">
        <v>39</v>
      </c>
      <c r="C133" s="3">
        <v>7</v>
      </c>
      <c r="D133" s="79">
        <v>8</v>
      </c>
      <c r="E133" s="10"/>
      <c r="F133" s="30"/>
      <c r="G133" s="10"/>
    </row>
    <row r="134" spans="1:7" ht="21.75" customHeight="1">
      <c r="A134" s="98"/>
      <c r="B134" s="24" t="s">
        <v>40</v>
      </c>
      <c r="C134" s="3">
        <v>3</v>
      </c>
      <c r="D134" s="79">
        <v>1</v>
      </c>
      <c r="E134" s="10"/>
      <c r="F134" s="30"/>
      <c r="G134" s="10"/>
    </row>
    <row r="135" spans="1:7" ht="22.5" customHeight="1">
      <c r="A135" s="98"/>
      <c r="B135" s="22" t="s">
        <v>127</v>
      </c>
      <c r="C135" s="3"/>
      <c r="D135" s="79"/>
      <c r="E135" s="10"/>
      <c r="F135" s="30"/>
      <c r="G135" s="10"/>
    </row>
    <row r="136" spans="1:7" ht="26.25" customHeight="1">
      <c r="A136" s="98"/>
      <c r="B136" s="22" t="s">
        <v>41</v>
      </c>
      <c r="C136" s="4">
        <f>9/19*100</f>
        <v>47.368421052631575</v>
      </c>
      <c r="D136" s="82">
        <f>3/19*100</f>
        <v>15.789473684210526</v>
      </c>
      <c r="E136" s="10"/>
      <c r="F136" s="30"/>
      <c r="G136" s="10"/>
    </row>
    <row r="137" spans="1:7" ht="22.5" customHeight="1">
      <c r="A137" s="98"/>
      <c r="B137" s="22" t="s">
        <v>42</v>
      </c>
      <c r="C137" s="4">
        <f>1/19*100</f>
        <v>5.2631578947368416</v>
      </c>
      <c r="D137" s="82">
        <f>7/19*100</f>
        <v>36.84210526315789</v>
      </c>
      <c r="E137" s="10"/>
      <c r="F137" s="30"/>
      <c r="G137" s="10"/>
    </row>
    <row r="138" spans="1:7" ht="21.75" customHeight="1" thickBot="1">
      <c r="A138" s="99"/>
      <c r="B138" s="8" t="s">
        <v>43</v>
      </c>
      <c r="C138" s="28">
        <v>0</v>
      </c>
      <c r="D138" s="80">
        <v>0</v>
      </c>
      <c r="E138" s="11"/>
      <c r="F138" s="31"/>
      <c r="G138" s="11"/>
    </row>
    <row r="139" spans="1:7" ht="16.5" thickBot="1">
      <c r="A139" s="97">
        <v>4</v>
      </c>
      <c r="B139" s="93" t="s">
        <v>44</v>
      </c>
      <c r="C139" s="94"/>
      <c r="D139" s="94"/>
      <c r="E139" s="94"/>
      <c r="F139" s="94"/>
      <c r="G139" s="95"/>
    </row>
    <row r="140" spans="1:7" ht="34.5" customHeight="1">
      <c r="A140" s="98"/>
      <c r="B140" s="21" t="s">
        <v>45</v>
      </c>
      <c r="C140" s="41" t="s">
        <v>125</v>
      </c>
      <c r="D140" s="81" t="s">
        <v>125</v>
      </c>
      <c r="E140" s="20"/>
      <c r="F140" s="29"/>
      <c r="G140" s="20"/>
    </row>
    <row r="141" spans="1:7" ht="36" customHeight="1" thickBot="1">
      <c r="A141" s="99"/>
      <c r="B141" s="8" t="s">
        <v>46</v>
      </c>
      <c r="C141" s="28" t="s">
        <v>126</v>
      </c>
      <c r="D141" s="63" t="s">
        <v>212</v>
      </c>
      <c r="E141" s="11"/>
      <c r="F141" s="31"/>
      <c r="G141" s="11"/>
    </row>
    <row r="142" spans="1:7" ht="20.25" customHeight="1" thickBot="1">
      <c r="A142" s="97">
        <v>5</v>
      </c>
      <c r="B142" s="94" t="s">
        <v>47</v>
      </c>
      <c r="C142" s="94"/>
      <c r="D142" s="94"/>
      <c r="E142" s="94"/>
      <c r="F142" s="94"/>
      <c r="G142" s="95"/>
    </row>
    <row r="143" spans="1:7" ht="54" customHeight="1">
      <c r="A143" s="98"/>
      <c r="B143" s="89" t="s">
        <v>48</v>
      </c>
      <c r="C143" s="2">
        <f>11/13*100</f>
        <v>84.615384615384613</v>
      </c>
      <c r="D143" s="78">
        <f>10/12*100</f>
        <v>83.333333333333343</v>
      </c>
      <c r="E143" s="20"/>
      <c r="F143" s="29"/>
      <c r="G143" s="9"/>
    </row>
    <row r="144" spans="1:7" ht="39" customHeight="1">
      <c r="A144" s="98"/>
      <c r="B144" s="7" t="s">
        <v>49</v>
      </c>
      <c r="C144" s="3"/>
      <c r="D144" s="79"/>
      <c r="E144" s="10"/>
      <c r="F144" s="30"/>
      <c r="G144" s="10"/>
    </row>
    <row r="145" spans="1:7" ht="21" customHeight="1">
      <c r="A145" s="98"/>
      <c r="B145" s="23" t="s">
        <v>50</v>
      </c>
      <c r="C145" s="3">
        <v>66</v>
      </c>
      <c r="D145" s="79">
        <v>88</v>
      </c>
      <c r="E145" s="10"/>
      <c r="F145" s="30"/>
      <c r="G145" s="10"/>
    </row>
    <row r="146" spans="1:7" ht="24.75" customHeight="1">
      <c r="A146" s="98"/>
      <c r="B146" s="23" t="s">
        <v>51</v>
      </c>
      <c r="C146" s="3">
        <v>33</v>
      </c>
      <c r="D146" s="79">
        <v>7</v>
      </c>
      <c r="E146" s="10"/>
      <c r="F146" s="30"/>
      <c r="G146" s="10"/>
    </row>
    <row r="147" spans="1:7" ht="21.75" customHeight="1">
      <c r="A147" s="98"/>
      <c r="B147" s="23" t="s">
        <v>52</v>
      </c>
      <c r="C147" s="3">
        <v>15</v>
      </c>
      <c r="D147" s="79">
        <v>26</v>
      </c>
      <c r="E147" s="10"/>
      <c r="F147" s="30"/>
      <c r="G147" s="10"/>
    </row>
    <row r="148" spans="1:7" ht="53.25" customHeight="1">
      <c r="A148" s="98"/>
      <c r="B148" s="6" t="s">
        <v>53</v>
      </c>
      <c r="C148" s="40">
        <v>1</v>
      </c>
      <c r="D148" s="79">
        <v>100</v>
      </c>
      <c r="E148" s="10"/>
      <c r="F148" s="30"/>
      <c r="G148" s="10"/>
    </row>
    <row r="149" spans="1:7" ht="70.5" customHeight="1">
      <c r="A149" s="98"/>
      <c r="B149" s="34" t="s">
        <v>54</v>
      </c>
      <c r="C149" s="4">
        <f>111/247*100</f>
        <v>44.939271255060731</v>
      </c>
      <c r="D149" s="82">
        <f>194/225*100</f>
        <v>86.222222222222229</v>
      </c>
      <c r="E149" s="10"/>
      <c r="F149" s="30"/>
      <c r="G149" s="10"/>
    </row>
    <row r="150" spans="1:7" ht="41.25" customHeight="1">
      <c r="A150" s="98"/>
      <c r="B150" s="34" t="s">
        <v>55</v>
      </c>
      <c r="C150" s="4"/>
      <c r="D150" s="79"/>
      <c r="E150" s="10"/>
      <c r="F150" s="30"/>
      <c r="G150" s="10"/>
    </row>
    <row r="151" spans="1:7" ht="37.5" customHeight="1">
      <c r="A151" s="98"/>
      <c r="B151" s="24" t="s">
        <v>56</v>
      </c>
      <c r="C151" s="4">
        <f>9/13*100</f>
        <v>69.230769230769226</v>
      </c>
      <c r="D151" s="79">
        <v>86.6</v>
      </c>
      <c r="E151" s="10"/>
      <c r="F151" s="30"/>
      <c r="G151" s="10"/>
    </row>
    <row r="152" spans="1:7" ht="40.5" customHeight="1">
      <c r="A152" s="98"/>
      <c r="B152" s="24" t="s">
        <v>57</v>
      </c>
      <c r="C152" s="4">
        <f>10/13*100</f>
        <v>76.923076923076934</v>
      </c>
      <c r="D152" s="79">
        <v>90.7</v>
      </c>
      <c r="E152" s="10"/>
      <c r="F152" s="30"/>
      <c r="G152" s="10"/>
    </row>
    <row r="153" spans="1:7" ht="38.25" customHeight="1" thickBot="1">
      <c r="A153" s="99"/>
      <c r="B153" s="26" t="s">
        <v>58</v>
      </c>
      <c r="C153" s="42">
        <f>10/13*100</f>
        <v>76.923076923076934</v>
      </c>
      <c r="D153" s="80">
        <v>86.4</v>
      </c>
      <c r="E153" s="11"/>
      <c r="F153" s="31"/>
      <c r="G153" s="11"/>
    </row>
    <row r="154" spans="1:7" ht="39" customHeight="1" thickBot="1">
      <c r="A154" s="90">
        <v>6</v>
      </c>
      <c r="B154" s="93" t="s">
        <v>59</v>
      </c>
      <c r="C154" s="94"/>
      <c r="D154" s="94"/>
      <c r="E154" s="94"/>
      <c r="F154" s="94"/>
      <c r="G154" s="95"/>
    </row>
    <row r="155" spans="1:7" ht="39.75" customHeight="1">
      <c r="A155" s="91"/>
      <c r="B155" s="21" t="s">
        <v>60</v>
      </c>
      <c r="C155" s="27" t="s">
        <v>107</v>
      </c>
      <c r="D155" s="81" t="s">
        <v>107</v>
      </c>
      <c r="E155" s="9"/>
      <c r="F155" s="29"/>
      <c r="G155" s="9"/>
    </row>
    <row r="156" spans="1:7" ht="38.25" customHeight="1">
      <c r="A156" s="91"/>
      <c r="B156" s="22" t="s">
        <v>61</v>
      </c>
      <c r="C156" s="3" t="s">
        <v>107</v>
      </c>
      <c r="D156" s="79" t="s">
        <v>107</v>
      </c>
      <c r="E156" s="10"/>
      <c r="F156" s="30"/>
      <c r="G156" s="10"/>
    </row>
    <row r="157" spans="1:7" ht="24.75" customHeight="1">
      <c r="A157" s="91"/>
      <c r="B157" s="22" t="s">
        <v>62</v>
      </c>
      <c r="C157" s="3"/>
      <c r="D157" s="79"/>
      <c r="E157" s="10"/>
      <c r="F157" s="30"/>
      <c r="G157" s="10"/>
    </row>
    <row r="158" spans="1:7" ht="16.5" customHeight="1">
      <c r="A158" s="91"/>
      <c r="B158" s="23" t="s">
        <v>186</v>
      </c>
      <c r="C158" s="3"/>
      <c r="D158" s="79"/>
      <c r="E158" s="10"/>
      <c r="F158" s="30"/>
      <c r="G158" s="10"/>
    </row>
    <row r="159" spans="1:7" ht="16.5" customHeight="1">
      <c r="A159" s="91"/>
      <c r="B159" s="23" t="s">
        <v>173</v>
      </c>
      <c r="C159" s="3" t="s">
        <v>187</v>
      </c>
      <c r="D159" s="82" t="s">
        <v>217</v>
      </c>
      <c r="E159" s="10"/>
      <c r="F159" s="30"/>
      <c r="G159" s="10"/>
    </row>
    <row r="160" spans="1:7" ht="16.5" customHeight="1">
      <c r="A160" s="91"/>
      <c r="B160" s="23" t="s">
        <v>174</v>
      </c>
      <c r="C160" s="3" t="s">
        <v>188</v>
      </c>
      <c r="D160" s="79" t="s">
        <v>218</v>
      </c>
      <c r="E160" s="10"/>
      <c r="F160" s="30"/>
      <c r="G160" s="10"/>
    </row>
    <row r="161" spans="1:7" ht="16.5" customHeight="1">
      <c r="A161" s="91"/>
      <c r="B161" s="23" t="s">
        <v>175</v>
      </c>
      <c r="C161" s="3">
        <v>0</v>
      </c>
      <c r="D161" s="79">
        <v>0</v>
      </c>
      <c r="E161" s="10"/>
      <c r="F161" s="30"/>
      <c r="G161" s="10"/>
    </row>
    <row r="162" spans="1:7" ht="16.5" customHeight="1">
      <c r="A162" s="91"/>
      <c r="B162" s="23" t="s">
        <v>176</v>
      </c>
      <c r="C162" s="3" t="s">
        <v>189</v>
      </c>
      <c r="D162" s="79" t="s">
        <v>219</v>
      </c>
      <c r="E162" s="10"/>
      <c r="F162" s="30"/>
      <c r="G162" s="10"/>
    </row>
    <row r="163" spans="1:7" ht="16.5" customHeight="1">
      <c r="A163" s="91"/>
      <c r="B163" s="23" t="s">
        <v>177</v>
      </c>
      <c r="C163" s="3" t="s">
        <v>190</v>
      </c>
      <c r="D163" s="79" t="s">
        <v>220</v>
      </c>
      <c r="E163" s="10"/>
      <c r="F163" s="30"/>
      <c r="G163" s="10"/>
    </row>
    <row r="164" spans="1:7" ht="16.5" customHeight="1">
      <c r="A164" s="91"/>
      <c r="B164" s="23" t="s">
        <v>178</v>
      </c>
      <c r="C164" s="3" t="s">
        <v>191</v>
      </c>
      <c r="D164" s="79" t="s">
        <v>221</v>
      </c>
      <c r="E164" s="10"/>
      <c r="F164" s="30"/>
      <c r="G164" s="10"/>
    </row>
    <row r="165" spans="1:7" ht="16.5" customHeight="1">
      <c r="A165" s="91"/>
      <c r="B165" s="23" t="s">
        <v>179</v>
      </c>
      <c r="C165" s="3" t="s">
        <v>190</v>
      </c>
      <c r="D165" s="79" t="s">
        <v>222</v>
      </c>
      <c r="E165" s="10"/>
      <c r="F165" s="30"/>
      <c r="G165" s="10"/>
    </row>
    <row r="166" spans="1:7" ht="16.5" customHeight="1">
      <c r="A166" s="91"/>
      <c r="B166" s="23" t="s">
        <v>180</v>
      </c>
      <c r="C166" s="3" t="s">
        <v>190</v>
      </c>
      <c r="D166" s="79" t="s">
        <v>223</v>
      </c>
      <c r="E166" s="10"/>
      <c r="F166" s="30"/>
      <c r="G166" s="10"/>
    </row>
    <row r="167" spans="1:7" ht="18.75" customHeight="1">
      <c r="A167" s="91"/>
      <c r="B167" s="23" t="s">
        <v>181</v>
      </c>
      <c r="C167" s="3" t="s">
        <v>192</v>
      </c>
      <c r="D167" s="84">
        <v>42336</v>
      </c>
      <c r="E167" s="10"/>
      <c r="F167" s="30"/>
      <c r="G167" s="10"/>
    </row>
    <row r="168" spans="1:7" ht="18.75" customHeight="1">
      <c r="A168" s="91"/>
      <c r="B168" s="23" t="s">
        <v>182</v>
      </c>
      <c r="C168" s="3" t="s">
        <v>193</v>
      </c>
      <c r="D168" s="79" t="s">
        <v>224</v>
      </c>
      <c r="E168" s="10"/>
      <c r="F168" s="30"/>
      <c r="G168" s="10"/>
    </row>
    <row r="169" spans="1:7" ht="18.75" customHeight="1">
      <c r="A169" s="91"/>
      <c r="B169" s="23" t="s">
        <v>183</v>
      </c>
      <c r="C169" s="3" t="s">
        <v>194</v>
      </c>
      <c r="D169" s="79" t="s">
        <v>225</v>
      </c>
      <c r="E169" s="10"/>
      <c r="F169" s="30"/>
      <c r="G169" s="10"/>
    </row>
    <row r="170" spans="1:7" ht="18.75" customHeight="1">
      <c r="A170" s="91"/>
      <c r="B170" s="23" t="s">
        <v>184</v>
      </c>
      <c r="C170" s="3" t="s">
        <v>195</v>
      </c>
      <c r="D170" s="79">
        <v>0</v>
      </c>
      <c r="E170" s="10"/>
      <c r="F170" s="30"/>
      <c r="G170" s="10"/>
    </row>
    <row r="171" spans="1:7" ht="18.75" customHeight="1">
      <c r="A171" s="91"/>
      <c r="B171" s="23" t="s">
        <v>185</v>
      </c>
      <c r="C171" s="3" t="s">
        <v>196</v>
      </c>
      <c r="D171" s="79">
        <v>0</v>
      </c>
      <c r="E171" s="10"/>
      <c r="F171" s="30"/>
      <c r="G171" s="10"/>
    </row>
    <row r="172" spans="1:7" ht="36.75" customHeight="1">
      <c r="A172" s="91"/>
      <c r="B172" s="24" t="s">
        <v>148</v>
      </c>
      <c r="C172" s="3" t="s">
        <v>150</v>
      </c>
      <c r="D172" s="79" t="s">
        <v>229</v>
      </c>
      <c r="E172" s="10"/>
      <c r="F172" s="30"/>
      <c r="G172" s="10"/>
    </row>
    <row r="173" spans="1:7" ht="36.75" customHeight="1">
      <c r="A173" s="91"/>
      <c r="B173" s="24" t="s">
        <v>149</v>
      </c>
      <c r="C173" s="43" t="s">
        <v>151</v>
      </c>
      <c r="D173" s="79" t="s">
        <v>230</v>
      </c>
      <c r="E173" s="10"/>
      <c r="F173" s="30"/>
      <c r="G173" s="10"/>
    </row>
    <row r="174" spans="1:7" ht="68.25" customHeight="1" thickBot="1">
      <c r="A174" s="91"/>
      <c r="B174" s="8" t="s">
        <v>63</v>
      </c>
      <c r="C174" s="28" t="s">
        <v>152</v>
      </c>
      <c r="D174" s="28" t="s">
        <v>226</v>
      </c>
      <c r="E174" s="11"/>
      <c r="F174" s="31"/>
      <c r="G174" s="11"/>
    </row>
    <row r="175" spans="1:7" ht="52.5" customHeight="1">
      <c r="A175" s="91"/>
      <c r="B175" s="45" t="s">
        <v>64</v>
      </c>
      <c r="C175" s="47">
        <v>1</v>
      </c>
      <c r="D175" s="85">
        <v>1</v>
      </c>
      <c r="E175" s="9"/>
      <c r="F175" s="44"/>
      <c r="G175" s="9"/>
    </row>
    <row r="176" spans="1:7" ht="37.5" customHeight="1">
      <c r="A176" s="91"/>
      <c r="B176" s="7" t="s">
        <v>65</v>
      </c>
      <c r="C176" s="38">
        <f>232/247*100</f>
        <v>93.927125506072869</v>
      </c>
      <c r="D176" s="79">
        <v>96.2</v>
      </c>
      <c r="E176" s="10"/>
      <c r="F176" s="30"/>
      <c r="G176" s="10"/>
    </row>
    <row r="177" spans="1:7" ht="24.75" customHeight="1">
      <c r="A177" s="91"/>
      <c r="B177" s="6" t="s">
        <v>66</v>
      </c>
      <c r="C177" s="3" t="s">
        <v>125</v>
      </c>
      <c r="D177" s="79" t="s">
        <v>125</v>
      </c>
      <c r="E177" s="10"/>
      <c r="F177" s="30"/>
      <c r="G177" s="10"/>
    </row>
    <row r="178" spans="1:7" ht="39" customHeight="1">
      <c r="A178" s="91"/>
      <c r="B178" s="6" t="s">
        <v>67</v>
      </c>
      <c r="C178" s="4">
        <f>20/247*100</f>
        <v>8.097165991902834</v>
      </c>
      <c r="D178" s="82">
        <f>11/225*100</f>
        <v>4.8888888888888893</v>
      </c>
      <c r="E178" s="10"/>
      <c r="F178" s="30"/>
      <c r="G178" s="10"/>
    </row>
    <row r="179" spans="1:7" ht="25.5" customHeight="1" thickBot="1">
      <c r="A179" s="92"/>
      <c r="B179" s="46" t="s">
        <v>68</v>
      </c>
      <c r="C179" s="28" t="s">
        <v>125</v>
      </c>
      <c r="D179" s="80" t="s">
        <v>125</v>
      </c>
      <c r="E179" s="11"/>
      <c r="F179" s="31"/>
      <c r="G179" s="11"/>
    </row>
    <row r="180" spans="1:7" ht="23.25" customHeight="1" thickBot="1">
      <c r="A180" s="90">
        <v>7</v>
      </c>
      <c r="B180" s="93" t="s">
        <v>69</v>
      </c>
      <c r="C180" s="94"/>
      <c r="D180" s="94"/>
      <c r="E180" s="94"/>
      <c r="F180" s="94"/>
      <c r="G180" s="95"/>
    </row>
    <row r="181" spans="1:7" ht="36" customHeight="1">
      <c r="A181" s="91"/>
      <c r="B181" s="21" t="s">
        <v>133</v>
      </c>
      <c r="C181" s="27" t="s">
        <v>134</v>
      </c>
      <c r="D181" s="53" t="s">
        <v>134</v>
      </c>
      <c r="E181" s="9"/>
      <c r="F181" s="29"/>
      <c r="G181" s="20"/>
    </row>
    <row r="182" spans="1:7" ht="39" customHeight="1">
      <c r="A182" s="91"/>
      <c r="B182" s="22" t="s">
        <v>70</v>
      </c>
      <c r="C182" s="3" t="s">
        <v>107</v>
      </c>
      <c r="D182" s="54" t="s">
        <v>107</v>
      </c>
      <c r="E182" s="10"/>
      <c r="F182" s="30"/>
      <c r="G182" s="10"/>
    </row>
    <row r="183" spans="1:7" ht="30" customHeight="1">
      <c r="A183" s="91"/>
      <c r="B183" s="22" t="s">
        <v>71</v>
      </c>
      <c r="C183" s="3" t="s">
        <v>102</v>
      </c>
      <c r="D183" s="54" t="s">
        <v>102</v>
      </c>
      <c r="E183" s="10"/>
      <c r="F183" s="30"/>
      <c r="G183" s="10"/>
    </row>
    <row r="184" spans="1:7" ht="21.75" customHeight="1">
      <c r="A184" s="91"/>
      <c r="B184" s="7" t="s">
        <v>147</v>
      </c>
      <c r="C184" s="4">
        <f>11/13*100</f>
        <v>84.615384615384613</v>
      </c>
      <c r="D184" s="54">
        <v>95.4</v>
      </c>
      <c r="E184" s="10"/>
      <c r="F184" s="30"/>
      <c r="G184" s="10"/>
    </row>
    <row r="185" spans="1:7" ht="25.5" customHeight="1">
      <c r="A185" s="91"/>
      <c r="B185" s="22" t="s">
        <v>72</v>
      </c>
      <c r="C185" s="3" t="s">
        <v>102</v>
      </c>
      <c r="D185" s="54" t="s">
        <v>102</v>
      </c>
      <c r="E185" s="10"/>
      <c r="F185" s="30"/>
      <c r="G185" s="10"/>
    </row>
    <row r="186" spans="1:7" ht="21.75" customHeight="1">
      <c r="A186" s="91"/>
      <c r="B186" s="7" t="s">
        <v>162</v>
      </c>
      <c r="C186" s="3"/>
      <c r="D186" s="54"/>
      <c r="E186" s="10"/>
      <c r="F186" s="30"/>
      <c r="G186" s="10"/>
    </row>
    <row r="187" spans="1:7" ht="21.75" customHeight="1">
      <c r="A187" s="91"/>
      <c r="B187" s="24" t="s">
        <v>161</v>
      </c>
      <c r="C187" s="3">
        <v>0</v>
      </c>
      <c r="D187" s="54">
        <v>30</v>
      </c>
      <c r="E187" s="10"/>
      <c r="F187" s="30"/>
      <c r="G187" s="10"/>
    </row>
    <row r="188" spans="1:7" ht="21.75" customHeight="1">
      <c r="A188" s="91"/>
      <c r="B188" s="24" t="s">
        <v>172</v>
      </c>
      <c r="C188" s="4">
        <f>7/52*100</f>
        <v>13.461538461538462</v>
      </c>
      <c r="D188" s="54">
        <v>27</v>
      </c>
      <c r="E188" s="10"/>
      <c r="F188" s="30"/>
      <c r="G188" s="10"/>
    </row>
    <row r="189" spans="1:7" ht="21.75" customHeight="1">
      <c r="A189" s="91"/>
      <c r="B189" s="24" t="s">
        <v>160</v>
      </c>
      <c r="C189" s="4">
        <f>33/52*100</f>
        <v>63.46153846153846</v>
      </c>
      <c r="D189" s="54">
        <v>29</v>
      </c>
      <c r="E189" s="10"/>
      <c r="F189" s="30"/>
      <c r="G189" s="10"/>
    </row>
    <row r="190" spans="1:7" ht="21.75" customHeight="1">
      <c r="A190" s="91"/>
      <c r="B190" s="24" t="s">
        <v>171</v>
      </c>
      <c r="C190" s="4">
        <f>9/52*100</f>
        <v>17.307692307692307</v>
      </c>
      <c r="D190" s="54">
        <v>7</v>
      </c>
      <c r="E190" s="10"/>
      <c r="F190" s="30"/>
      <c r="G190" s="10"/>
    </row>
    <row r="191" spans="1:7" ht="21.75" customHeight="1" thickBot="1">
      <c r="A191" s="92"/>
      <c r="B191" s="26" t="s">
        <v>163</v>
      </c>
      <c r="C191" s="42">
        <f>3/52*100</f>
        <v>5.7692307692307692</v>
      </c>
      <c r="D191" s="55">
        <v>7</v>
      </c>
      <c r="E191" s="11"/>
      <c r="F191" s="31"/>
      <c r="G191" s="11"/>
    </row>
    <row r="192" spans="1:7" ht="21.75" customHeight="1" thickBot="1">
      <c r="A192" s="97">
        <v>8</v>
      </c>
      <c r="B192" s="93" t="s">
        <v>73</v>
      </c>
      <c r="C192" s="94"/>
      <c r="D192" s="94"/>
      <c r="E192" s="94"/>
      <c r="F192" s="94"/>
      <c r="G192" s="95"/>
    </row>
    <row r="193" spans="1:7" ht="36" customHeight="1">
      <c r="A193" s="98"/>
      <c r="B193" s="21" t="s">
        <v>74</v>
      </c>
      <c r="C193" s="27" t="s">
        <v>75</v>
      </c>
      <c r="D193" s="81" t="s">
        <v>75</v>
      </c>
      <c r="E193" s="9"/>
      <c r="F193" s="29"/>
      <c r="G193" s="20"/>
    </row>
    <row r="194" spans="1:7" ht="21" customHeight="1">
      <c r="A194" s="98"/>
      <c r="B194" s="6" t="s">
        <v>76</v>
      </c>
      <c r="C194" s="3"/>
      <c r="D194" s="79"/>
      <c r="E194" s="10"/>
      <c r="F194" s="30"/>
      <c r="G194" s="10"/>
    </row>
    <row r="195" spans="1:7" ht="22.5" customHeight="1">
      <c r="A195" s="98"/>
      <c r="B195" s="23" t="s">
        <v>77</v>
      </c>
      <c r="C195" s="3" t="s">
        <v>101</v>
      </c>
      <c r="D195" s="79" t="s">
        <v>101</v>
      </c>
      <c r="E195" s="10"/>
      <c r="F195" s="30"/>
      <c r="G195" s="10"/>
    </row>
    <row r="196" spans="1:7" ht="22.5" customHeight="1">
      <c r="A196" s="98"/>
      <c r="B196" s="23" t="s">
        <v>78</v>
      </c>
      <c r="C196" s="3" t="s">
        <v>102</v>
      </c>
      <c r="D196" s="79" t="s">
        <v>102</v>
      </c>
      <c r="E196" s="10"/>
      <c r="F196" s="30"/>
      <c r="G196" s="10"/>
    </row>
    <row r="197" spans="1:7" ht="18.75" customHeight="1">
      <c r="A197" s="98"/>
      <c r="B197" s="23" t="s">
        <v>79</v>
      </c>
      <c r="C197" s="3" t="s">
        <v>102</v>
      </c>
      <c r="D197" s="79" t="s">
        <v>102</v>
      </c>
      <c r="E197" s="10"/>
      <c r="F197" s="30"/>
      <c r="G197" s="10"/>
    </row>
    <row r="198" spans="1:7" ht="21.75" customHeight="1">
      <c r="A198" s="98"/>
      <c r="B198" s="6" t="s">
        <v>103</v>
      </c>
      <c r="C198" s="3">
        <v>32</v>
      </c>
      <c r="D198" s="79">
        <v>36</v>
      </c>
      <c r="E198" s="10"/>
      <c r="F198" s="30"/>
      <c r="G198" s="10"/>
    </row>
    <row r="199" spans="1:7" ht="21" customHeight="1">
      <c r="A199" s="98"/>
      <c r="B199" s="6" t="s">
        <v>104</v>
      </c>
      <c r="C199" s="3">
        <v>26</v>
      </c>
      <c r="D199" s="79">
        <v>24</v>
      </c>
      <c r="E199" s="10"/>
      <c r="F199" s="30"/>
      <c r="G199" s="10"/>
    </row>
    <row r="200" spans="1:7" ht="20.25" customHeight="1">
      <c r="A200" s="98"/>
      <c r="B200" s="6" t="s">
        <v>80</v>
      </c>
      <c r="C200" s="3">
        <v>29</v>
      </c>
      <c r="D200" s="79">
        <v>36</v>
      </c>
      <c r="E200" s="10"/>
      <c r="F200" s="30"/>
      <c r="G200" s="10"/>
    </row>
    <row r="201" spans="1:7">
      <c r="A201" s="98"/>
      <c r="B201" s="6" t="s">
        <v>104</v>
      </c>
      <c r="C201" s="3">
        <v>26</v>
      </c>
      <c r="D201" s="79">
        <v>24</v>
      </c>
      <c r="E201" s="10"/>
      <c r="F201" s="30"/>
      <c r="G201" s="10"/>
    </row>
    <row r="202" spans="1:7" ht="18.75" customHeight="1">
      <c r="A202" s="98"/>
      <c r="B202" s="6" t="s">
        <v>81</v>
      </c>
      <c r="C202" s="3"/>
      <c r="D202" s="79"/>
      <c r="E202" s="10"/>
      <c r="F202" s="30"/>
      <c r="G202" s="10"/>
    </row>
    <row r="203" spans="1:7" ht="20.25" customHeight="1">
      <c r="A203" s="98"/>
      <c r="B203" s="23" t="s">
        <v>105</v>
      </c>
      <c r="C203" s="3" t="s">
        <v>83</v>
      </c>
      <c r="D203" s="79" t="s">
        <v>227</v>
      </c>
      <c r="E203" s="10"/>
      <c r="F203" s="30"/>
      <c r="G203" s="10"/>
    </row>
    <row r="204" spans="1:7" ht="19.5" customHeight="1">
      <c r="A204" s="98"/>
      <c r="B204" s="23" t="s">
        <v>82</v>
      </c>
      <c r="C204" s="3" t="s">
        <v>84</v>
      </c>
      <c r="D204" s="79" t="s">
        <v>228</v>
      </c>
      <c r="E204" s="10"/>
      <c r="F204" s="30"/>
      <c r="G204" s="10"/>
    </row>
    <row r="205" spans="1:7" ht="20.25" customHeight="1">
      <c r="A205" s="98"/>
      <c r="B205" s="22" t="s">
        <v>85</v>
      </c>
      <c r="C205" s="3"/>
      <c r="D205" s="79"/>
      <c r="E205" s="10"/>
      <c r="F205" s="30"/>
      <c r="G205" s="10"/>
    </row>
    <row r="206" spans="1:7" ht="18" customHeight="1">
      <c r="A206" s="98"/>
      <c r="B206" s="22" t="s">
        <v>86</v>
      </c>
      <c r="C206" s="3">
        <v>100</v>
      </c>
      <c r="D206" s="79">
        <v>100</v>
      </c>
      <c r="E206" s="10"/>
      <c r="F206" s="30"/>
      <c r="G206" s="10"/>
    </row>
    <row r="207" spans="1:7">
      <c r="A207" s="98"/>
      <c r="B207" s="22" t="s">
        <v>106</v>
      </c>
      <c r="C207" s="4">
        <f>10/13*100</f>
        <v>76.923076923076934</v>
      </c>
      <c r="D207" s="79">
        <v>76.900000000000006</v>
      </c>
      <c r="E207" s="10"/>
      <c r="F207" s="30"/>
      <c r="G207" s="10"/>
    </row>
    <row r="208" spans="1:7" ht="23.25" customHeight="1" thickBot="1">
      <c r="A208" s="99"/>
      <c r="B208" s="48" t="s">
        <v>87</v>
      </c>
      <c r="C208" s="49">
        <v>1</v>
      </c>
      <c r="D208" s="86">
        <v>100</v>
      </c>
      <c r="E208" s="51"/>
      <c r="F208" s="50"/>
      <c r="G208" s="51"/>
    </row>
    <row r="209" spans="1:7" ht="24.75" customHeight="1" thickBot="1">
      <c r="A209" s="90">
        <v>9</v>
      </c>
      <c r="B209" s="93" t="s">
        <v>88</v>
      </c>
      <c r="C209" s="94"/>
      <c r="D209" s="94"/>
      <c r="E209" s="94"/>
      <c r="F209" s="94"/>
      <c r="G209" s="95"/>
    </row>
    <row r="210" spans="1:7" ht="20.25" customHeight="1">
      <c r="A210" s="91"/>
      <c r="B210" s="21" t="s">
        <v>89</v>
      </c>
      <c r="C210" s="27" t="s">
        <v>101</v>
      </c>
      <c r="D210" s="81" t="s">
        <v>101</v>
      </c>
      <c r="E210" s="9"/>
      <c r="F210" s="29"/>
      <c r="G210" s="9"/>
    </row>
    <row r="211" spans="1:7" ht="24" customHeight="1">
      <c r="A211" s="91"/>
      <c r="B211" s="22" t="s">
        <v>90</v>
      </c>
      <c r="C211" s="3" t="s">
        <v>107</v>
      </c>
      <c r="D211" s="79" t="s">
        <v>107</v>
      </c>
      <c r="E211" s="10"/>
      <c r="F211" s="30"/>
      <c r="G211" s="10"/>
    </row>
    <row r="212" spans="1:7" ht="19.5" customHeight="1">
      <c r="A212" s="91"/>
      <c r="B212" s="6" t="s">
        <v>91</v>
      </c>
      <c r="C212" s="3" t="s">
        <v>101</v>
      </c>
      <c r="D212" s="79" t="s">
        <v>101</v>
      </c>
      <c r="E212" s="10"/>
      <c r="F212" s="30"/>
      <c r="G212" s="10"/>
    </row>
    <row r="213" spans="1:7" ht="20.25" customHeight="1">
      <c r="A213" s="91"/>
      <c r="B213" s="22" t="s">
        <v>92</v>
      </c>
      <c r="C213" s="3" t="s">
        <v>101</v>
      </c>
      <c r="D213" s="79" t="s">
        <v>101</v>
      </c>
      <c r="E213" s="10"/>
      <c r="F213" s="30"/>
      <c r="G213" s="10"/>
    </row>
    <row r="214" spans="1:7" ht="19.5" customHeight="1" thickBot="1">
      <c r="A214" s="92"/>
      <c r="B214" s="8" t="s">
        <v>93</v>
      </c>
      <c r="C214" s="28" t="s">
        <v>107</v>
      </c>
      <c r="D214" s="80" t="s">
        <v>107</v>
      </c>
      <c r="E214" s="11"/>
      <c r="F214" s="31"/>
      <c r="G214" s="11"/>
    </row>
    <row r="215" spans="1:7" ht="21" customHeight="1" thickBot="1">
      <c r="A215" s="90">
        <v>10</v>
      </c>
      <c r="B215" s="93" t="s">
        <v>94</v>
      </c>
      <c r="C215" s="94"/>
      <c r="D215" s="94"/>
      <c r="E215" s="94"/>
      <c r="F215" s="94"/>
      <c r="G215" s="95"/>
    </row>
    <row r="216" spans="1:7" ht="36" customHeight="1">
      <c r="A216" s="91"/>
      <c r="B216" s="21" t="s">
        <v>135</v>
      </c>
      <c r="C216" s="27" t="s">
        <v>134</v>
      </c>
      <c r="D216" s="81" t="s">
        <v>134</v>
      </c>
      <c r="E216" s="9"/>
      <c r="F216" s="29"/>
      <c r="G216" s="9"/>
    </row>
    <row r="217" spans="1:7" ht="36.75" customHeight="1">
      <c r="A217" s="91"/>
      <c r="B217" s="22" t="s">
        <v>136</v>
      </c>
      <c r="C217" s="3" t="s">
        <v>137</v>
      </c>
      <c r="D217" s="62" t="s">
        <v>137</v>
      </c>
      <c r="E217" s="10"/>
      <c r="F217" s="30"/>
      <c r="G217" s="10"/>
    </row>
    <row r="218" spans="1:7" ht="47.25">
      <c r="A218" s="91"/>
      <c r="B218" s="22" t="s">
        <v>95</v>
      </c>
      <c r="C218" s="3" t="s">
        <v>134</v>
      </c>
      <c r="D218" s="79" t="s">
        <v>134</v>
      </c>
      <c r="E218" s="10"/>
      <c r="F218" s="30"/>
      <c r="G218" s="10"/>
    </row>
    <row r="219" spans="1:7" ht="36" customHeight="1">
      <c r="A219" s="91"/>
      <c r="B219" s="34" t="s">
        <v>96</v>
      </c>
      <c r="C219" s="3">
        <v>119.4</v>
      </c>
      <c r="D219" s="79">
        <v>126.29</v>
      </c>
      <c r="E219" s="10"/>
      <c r="F219" s="30"/>
      <c r="G219" s="10"/>
    </row>
    <row r="220" spans="1:7" ht="36" customHeight="1" thickBot="1">
      <c r="A220" s="92"/>
      <c r="B220" s="52" t="s">
        <v>97</v>
      </c>
      <c r="C220" s="28">
        <v>0.26</v>
      </c>
      <c r="D220" s="80">
        <v>0.04</v>
      </c>
      <c r="E220" s="11"/>
      <c r="F220" s="31"/>
      <c r="G220" s="11"/>
    </row>
  </sheetData>
  <mergeCells count="22">
    <mergeCell ref="B154:G154"/>
    <mergeCell ref="A180:A191"/>
    <mergeCell ref="B180:G180"/>
    <mergeCell ref="B192:G192"/>
    <mergeCell ref="A209:A214"/>
    <mergeCell ref="B209:G209"/>
    <mergeCell ref="A215:A220"/>
    <mergeCell ref="B215:G215"/>
    <mergeCell ref="A154:A179"/>
    <mergeCell ref="A3:G3"/>
    <mergeCell ref="A2:G2"/>
    <mergeCell ref="A6:A11"/>
    <mergeCell ref="A142:A153"/>
    <mergeCell ref="A139:A141"/>
    <mergeCell ref="A96:A138"/>
    <mergeCell ref="A12:A95"/>
    <mergeCell ref="B6:G6"/>
    <mergeCell ref="B12:G12"/>
    <mergeCell ref="B96:G96"/>
    <mergeCell ref="B139:G139"/>
    <mergeCell ref="B142:G142"/>
    <mergeCell ref="A192:A208"/>
  </mergeCells>
  <pageMargins left="0" right="0" top="0" bottom="0" header="0.31496062992125984" footer="0.31496062992125984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мониторинг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2015-06-03T01:57:15Z</dcterms:modified>
</cp:coreProperties>
</file>